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Table 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Y61" i="1" l="1"/>
  <c r="X61" i="1"/>
  <c r="Q61" i="1"/>
  <c r="Z61" i="1" s="1"/>
  <c r="Z63" i="1" s="1"/>
  <c r="D81" i="1" s="1"/>
  <c r="X56" i="1"/>
  <c r="Q56" i="1"/>
  <c r="Z56" i="1" s="1"/>
  <c r="X55" i="1"/>
  <c r="Q55" i="1"/>
  <c r="Z55" i="1" s="1"/>
  <c r="X52" i="1"/>
  <c r="Q52" i="1"/>
  <c r="Z52" i="1" s="1"/>
  <c r="X51" i="1"/>
  <c r="Q51" i="1"/>
  <c r="Z51" i="1" s="1"/>
  <c r="W32" i="1"/>
  <c r="R32" i="1"/>
  <c r="S32" i="1" s="1"/>
  <c r="T32" i="1" s="1"/>
  <c r="K32" i="1" s="1"/>
  <c r="O32" i="1" s="1"/>
  <c r="J32" i="1"/>
  <c r="W31" i="1"/>
  <c r="R31" i="1"/>
  <c r="S31" i="1" s="1"/>
  <c r="T31" i="1" s="1"/>
  <c r="K31" i="1" s="1"/>
  <c r="O31" i="1" s="1"/>
  <c r="J31" i="1"/>
  <c r="R30" i="1"/>
  <c r="S30" i="1" s="1"/>
  <c r="T30" i="1" s="1"/>
  <c r="U30" i="1" s="1"/>
  <c r="J30" i="1"/>
  <c r="W28" i="1"/>
  <c r="R28" i="1"/>
  <c r="S28" i="1" s="1"/>
  <c r="T28" i="1" s="1"/>
  <c r="K28" i="1" s="1"/>
  <c r="O28" i="1" s="1"/>
  <c r="J28" i="1"/>
  <c r="W27" i="1"/>
  <c r="R27" i="1"/>
  <c r="S27" i="1" s="1"/>
  <c r="T27" i="1" s="1"/>
  <c r="K27" i="1" s="1"/>
  <c r="O27" i="1" s="1"/>
  <c r="J27" i="1"/>
  <c r="S26" i="1"/>
  <c r="T26" i="1" s="1"/>
  <c r="U26" i="1" s="1"/>
  <c r="R26" i="1"/>
  <c r="O26" i="1"/>
  <c r="J26" i="1"/>
  <c r="I23" i="1"/>
  <c r="J23" i="1" s="1"/>
  <c r="N23" i="1" s="1"/>
  <c r="I22" i="1"/>
  <c r="K22" i="1" s="1"/>
  <c r="O22" i="1" s="1"/>
  <c r="I20" i="1"/>
  <c r="L20" i="1" s="1"/>
  <c r="P20" i="1" s="1"/>
  <c r="L19" i="1"/>
  <c r="P19" i="1" s="1"/>
  <c r="K19" i="1"/>
  <c r="O19" i="1" s="1"/>
  <c r="J19" i="1"/>
  <c r="N19" i="1" s="1"/>
  <c r="I19" i="1"/>
  <c r="L17" i="1"/>
  <c r="P17" i="1" s="1"/>
  <c r="K17" i="1"/>
  <c r="O17" i="1" s="1"/>
  <c r="I17" i="1"/>
  <c r="J17" i="1" s="1"/>
  <c r="N17" i="1" s="1"/>
  <c r="N16" i="1"/>
  <c r="L16" i="1"/>
  <c r="P16" i="1" s="1"/>
  <c r="J16" i="1"/>
  <c r="I16" i="1"/>
  <c r="K16" i="1" s="1"/>
  <c r="O16" i="1" s="1"/>
  <c r="I15" i="1"/>
  <c r="J15" i="1" s="1"/>
  <c r="N15" i="1" s="1"/>
  <c r="I14" i="1"/>
  <c r="K14" i="1" s="1"/>
  <c r="O14" i="1" s="1"/>
  <c r="I12" i="1"/>
  <c r="L12" i="1" s="1"/>
  <c r="P12" i="1" s="1"/>
  <c r="L11" i="1"/>
  <c r="P11" i="1" s="1"/>
  <c r="K11" i="1"/>
  <c r="O11" i="1" s="1"/>
  <c r="J11" i="1"/>
  <c r="N11" i="1" s="1"/>
  <c r="I11" i="1"/>
  <c r="L10" i="1"/>
  <c r="P10" i="1" s="1"/>
  <c r="K10" i="1"/>
  <c r="O10" i="1" s="1"/>
  <c r="I10" i="1"/>
  <c r="J10" i="1" s="1"/>
  <c r="N10" i="1" s="1"/>
  <c r="D87" i="1" l="1"/>
  <c r="D86" i="1"/>
  <c r="D85" i="1"/>
  <c r="Z57" i="1"/>
  <c r="J22" i="1"/>
  <c r="N22" i="1" s="1"/>
  <c r="L14" i="1"/>
  <c r="P14" i="1" s="1"/>
  <c r="K15" i="1"/>
  <c r="O15" i="1" s="1"/>
  <c r="L22" i="1"/>
  <c r="P22" i="1" s="1"/>
  <c r="K23" i="1"/>
  <c r="O23" i="1" s="1"/>
  <c r="L15" i="1"/>
  <c r="P15" i="1" s="1"/>
  <c r="L23" i="1"/>
  <c r="P23" i="1" s="1"/>
  <c r="J12" i="1"/>
  <c r="N12" i="1" s="1"/>
  <c r="J20" i="1"/>
  <c r="N20" i="1" s="1"/>
  <c r="K12" i="1"/>
  <c r="O12" i="1" s="1"/>
  <c r="J14" i="1"/>
  <c r="N14" i="1" s="1"/>
  <c r="K20" i="1"/>
  <c r="O20" i="1" s="1"/>
  <c r="Z65" i="1" l="1"/>
  <c r="D69" i="1"/>
  <c r="D75" i="1" l="1"/>
  <c r="D74" i="1"/>
  <c r="D77" i="1"/>
  <c r="D76" i="1"/>
</calcChain>
</file>

<file path=xl/sharedStrings.xml><?xml version="1.0" encoding="utf-8"?>
<sst xmlns="http://schemas.openxmlformats.org/spreadsheetml/2006/main" count="165" uniqueCount="87">
  <si>
    <t>COMUNE DI POGGIO A CAIANO</t>
  </si>
  <si>
    <t>CONTRIBUTO DI COSTRUZIONE (Oneri di Urbanizzazione Primaria e Secondaria e Costo di Costruzione - art. 184 L.R. 65/2014)</t>
  </si>
  <si>
    <t>richiedente</t>
  </si>
  <si>
    <t>ubicazione</t>
  </si>
  <si>
    <t>lavori di:</t>
  </si>
  <si>
    <t>DESTINAZIONE DELL'IMMOBILE</t>
  </si>
  <si>
    <t>Unità di applicazione</t>
  </si>
  <si>
    <t>TARIFFE IN VIGORE dal 1/1/2018</t>
  </si>
  <si>
    <t>TARIFFE IN VIGORE fino al 31/12/2024</t>
  </si>
  <si>
    <t>TARIFFE IN VIGORE DAL 01/01/2025</t>
  </si>
  <si>
    <t>TARIFFE DA APPLICARE</t>
  </si>
  <si>
    <t>ONERI di Urbanizzazione Primaria e Secondaria</t>
  </si>
  <si>
    <t>RESIDENZIALE</t>
  </si>
  <si>
    <t>primaria</t>
  </si>
  <si>
    <t>secondaria</t>
  </si>
  <si>
    <t>totale</t>
  </si>
  <si>
    <t>adeguamento</t>
  </si>
  <si>
    <t>1) Restauro e ristrutturazione Edilizia</t>
  </si>
  <si>
    <t>mc</t>
  </si>
  <si>
    <t>2) Nuova edificazione, ristrutturazione urbanistica e sostituzione edilizia</t>
  </si>
  <si>
    <t>3) Mutamento di destinazione d'uso edifici rurali
(art. 5 ter L.R. 64/95 "oneri
verdi")</t>
  </si>
  <si>
    <t>ARTIGIANALE E INDUSTRIALE</t>
  </si>
  <si>
    <t>Categorie Generali</t>
  </si>
  <si>
    <t>mq</t>
  </si>
  <si>
    <t>Categorie ISTAT 1971(*)</t>
  </si>
  <si>
    <t>TURISTICO-COMMERCIALE-DIREZIONALE</t>
  </si>
  <si>
    <t>COMMERCIO ALL'INGROSSO E DEPOSITO</t>
  </si>
  <si>
    <t>COSTO DI COSTRUZIONE</t>
  </si>
  <si>
    <t>rivalutazione</t>
  </si>
  <si>
    <t>2011-2013</t>
  </si>
  <si>
    <t>NUOVE COSTRUZIONI</t>
  </si>
  <si>
    <t>tariffa</t>
  </si>
  <si>
    <t>Costo di costruzione unitario per edilizia residenziale</t>
  </si>
  <si>
    <t>2010-2015</t>
  </si>
  <si>
    <t>Costo di costruzione unitario per edifici con destinazione turistica, commerciale e direzionale</t>
  </si>
  <si>
    <r>
      <rPr>
        <sz val="6"/>
        <color rgb="FFFF0000"/>
        <rFont val="Microsoft Sans Serif"/>
        <family val="2"/>
        <charset val="1"/>
      </rPr>
      <t>10,67% (</t>
    </r>
    <r>
      <rPr>
        <u/>
        <sz val="6"/>
        <color rgb="FFFF0000"/>
        <rFont val="Microsoft Sans Serif"/>
        <family val="2"/>
        <charset val="1"/>
      </rPr>
      <t>2010-2015</t>
    </r>
    <r>
      <rPr>
        <sz val="6"/>
        <color rgb="FFFF0000"/>
        <rFont val="Microsoft Sans Serif"/>
        <family val="2"/>
        <charset val="1"/>
      </rPr>
      <t>)</t>
    </r>
  </si>
  <si>
    <t>Costo di costruzione per edifici con destinazione commerciale all'ingrosso</t>
  </si>
  <si>
    <t>RISTRUTTURAZIONI</t>
  </si>
  <si>
    <t>1) ABITAZIONI AVENTI :</t>
  </si>
  <si>
    <t>percentuale</t>
  </si>
  <si>
    <t>a) SU &gt; mq. 160 e accessori &gt;= mq. 60</t>
  </si>
  <si>
    <t>b) mq. 130 &lt; SU &lt; mq. 160 e accessori &lt;= mq. 55</t>
  </si>
  <si>
    <t>c) mq. 110 &lt; SU &lt; mq. 130 e accessori &lt;= mq. 50</t>
  </si>
  <si>
    <t>d) mq.  95 &lt; SU &lt; mq.  110 e accessori &lt;= mq. 45</t>
  </si>
  <si>
    <t>e) SU &lt; mq. 95 e accessori &lt;= mq. 40</t>
  </si>
  <si>
    <t>2) ABITAZIONI AVENTI CARATTERISTICHE DI LUSSO (D.</t>
  </si>
  <si>
    <t>M. 2.8.1969)</t>
  </si>
  <si>
    <t>3) COSTRUZIONI O IMPIANTI PER LE ATTIVITA’ TURISTICHE COMMERCIALI E DIREZIONALI</t>
  </si>
  <si>
    <t>QUANTIFICAZIONE DELL'INTERVENTO</t>
  </si>
  <si>
    <t>allegare distinta per calcolo volume e/o superficie con schemi per controllo</t>
  </si>
  <si>
    <t>volume interessato dall'intervento</t>
  </si>
  <si>
    <t>superficie interessata dall'intervento</t>
  </si>
  <si>
    <t>superficie interessata all'intervento (costo costruzione)</t>
  </si>
  <si>
    <t>CALCOLO DEGLI IMPORTI DOVUTI</t>
  </si>
  <si>
    <t>unità di applicazione</t>
  </si>
  <si>
    <t>quantità</t>
  </si>
  <si>
    <t>importi</t>
  </si>
  <si>
    <t>Oneri di urbanizzazione primaria</t>
  </si>
  <si>
    <t>€</t>
  </si>
  <si>
    <t>Oneri di urbanizzazione secondaria</t>
  </si>
  <si>
    <t>TOTALE ONERI DI URBANIZZAZIONE</t>
  </si>
  <si>
    <t>Contributo riferito al costo di costruzione</t>
  </si>
  <si>
    <t>TOTALE COSTO DI COSTRUZIONE</t>
  </si>
  <si>
    <t>CONTRIBUTO TOTALE</t>
  </si>
  <si>
    <t>RATEIZZAZIONE</t>
  </si>
  <si>
    <t>Importo Oneri di Urbanizzazione da rateizzare</t>
  </si>
  <si>
    <t>la rateizzazione è possibile solo se l'importo da versare supera € 1.032,00</t>
  </si>
  <si>
    <t xml:space="preserve">Nel caso in cui si scelga, per il pagamento del suddetto contributo, una delle soluzioni di rateizzazione, si dovra’ presentare, a garanzia delle rate sospese, idonea polizza fideiussoria rilasciata da Istituto Bancario od Assicurativo debitamente autorizzato, maggiorata del 40% dell’importo dovuto e che consenta l’escussione immediata e diretta di ciascuna rata da parte del Comune, </t>
  </si>
  <si>
    <t>UNICA RATA  entro presentazione per SCIA</t>
  </si>
  <si>
    <t>-</t>
  </si>
  <si>
    <t>1° rata pari a 1/4 al ritiro o presentazione per le SCIA</t>
  </si>
  <si>
    <t>2° rata pari a 1/4 entro 6 mesi dal ritiro o presentazione SCIA</t>
  </si>
  <si>
    <t>3° rata pari a 1/4 entro 12 mesi dal ritiro o presentazione SCIA</t>
  </si>
  <si>
    <t>4° rata pari a 1/4 entro 18 mesi dal ritiro o presentazione SCIA</t>
  </si>
  <si>
    <t>Importo Costo di Costruzione da rateizzare</t>
  </si>
  <si>
    <t>UNICA RATA  entro presentazione per SCIA o ritiro</t>
  </si>
  <si>
    <t>1° rata pari al 30% entro 2 mesi dall'inizio lavori o dalla presentazione SCIA</t>
  </si>
  <si>
    <t>2° rata pari al 30% entro 1 anno dalla prima rata</t>
  </si>
  <si>
    <t>3° rata pari al 40% entro 60 gg dalla ultimazione dei lavori</t>
  </si>
  <si>
    <t>Poggio a Caiano,</t>
  </si>
  <si>
    <t>Il presente calcolo è stato effettuato:</t>
  </si>
  <si>
    <t>autoliquidazione</t>
  </si>
  <si>
    <t>d'ufficio</t>
  </si>
  <si>
    <t>IL TECNICO</t>
  </si>
  <si>
    <t>IL RICHIEDENTE</t>
  </si>
  <si>
    <t>INSERIRE IMPORTI E QUANTITA' NELLE CASELLE VERDI CHE INTERESSANO</t>
  </si>
  <si>
    <t>I CALCOLI SARANNO EFFETTUATI AUTOMATICAMENTE ANCHE PER QUANTO RIGUARDA LA RATEIZZAZIONE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</si>
</sst>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%;[Red]\-0.00%"/>
    <numFmt numFmtId="165" formatCode="0.0%"/>
  </numFmts>
  <fonts count="29" x14ac:knownFonts="1">
    <font>
      <sz val="10"/>
      <color rgb="FF000000"/>
      <name val="Times New Roman"/>
      <charset val="204"/>
    </font>
    <font>
      <sz val="10"/>
      <name val="Microsoft Sans Serif"/>
      <charset val="1"/>
    </font>
    <font>
      <b/>
      <sz val="10"/>
      <name val="Arial"/>
      <family val="2"/>
      <charset val="1"/>
    </font>
    <font>
      <b/>
      <sz val="8"/>
      <color rgb="FF000000"/>
      <name val="Arial"/>
      <family val="2"/>
      <charset val="1"/>
    </font>
    <font>
      <b/>
      <sz val="6"/>
      <name val="Arial"/>
      <family val="2"/>
      <charset val="1"/>
    </font>
    <font>
      <b/>
      <sz val="8"/>
      <name val="Arial"/>
      <family val="2"/>
      <charset val="1"/>
    </font>
    <font>
      <sz val="5.5"/>
      <name val="Microsoft Sans Serif"/>
      <family val="2"/>
      <charset val="1"/>
    </font>
    <font>
      <b/>
      <sz val="5.5"/>
      <name val="Arial"/>
      <family val="2"/>
      <charset val="1"/>
    </font>
    <font>
      <b/>
      <sz val="5.5"/>
      <color rgb="FF000000"/>
      <name val="Arial"/>
      <family val="2"/>
      <charset val="1"/>
    </font>
    <font>
      <sz val="6"/>
      <color rgb="FF000000"/>
      <name val="Microsoft Sans Serif"/>
      <family val="2"/>
      <charset val="1"/>
    </font>
    <font>
      <b/>
      <sz val="6"/>
      <color rgb="FF000000"/>
      <name val="Arial"/>
      <family val="2"/>
      <charset val="1"/>
    </font>
    <font>
      <sz val="5.5"/>
      <color rgb="FF000000"/>
      <name val="Times New Roman"/>
      <charset val="204"/>
    </font>
    <font>
      <b/>
      <sz val="5"/>
      <name val="Arial"/>
      <family val="2"/>
      <charset val="1"/>
    </font>
    <font>
      <b/>
      <sz val="4.5"/>
      <name val="Arial"/>
      <family val="2"/>
      <charset val="1"/>
    </font>
    <font>
      <sz val="5.5"/>
      <color rgb="FF000000"/>
      <name val="Microsoft Sans Serif"/>
      <family val="2"/>
      <charset val="1"/>
    </font>
    <font>
      <sz val="6"/>
      <color rgb="FFFFFFFF"/>
      <name val="Microsoft Sans Serif"/>
      <family val="2"/>
      <charset val="1"/>
    </font>
    <font>
      <b/>
      <sz val="6"/>
      <color rgb="FFFF0000"/>
      <name val="Arial"/>
      <family val="2"/>
      <charset val="1"/>
    </font>
    <font>
      <sz val="6"/>
      <color rgb="FFFF0000"/>
      <name val="Microsoft Sans Serif"/>
      <family val="2"/>
      <charset val="1"/>
    </font>
    <font>
      <u/>
      <sz val="6"/>
      <color rgb="FFFF0000"/>
      <name val="Microsoft Sans Serif"/>
      <family val="2"/>
      <charset val="1"/>
    </font>
    <font>
      <sz val="6"/>
      <color rgb="FF000000"/>
      <name val="Arial"/>
      <family val="2"/>
      <charset val="1"/>
    </font>
    <font>
      <i/>
      <sz val="5.5"/>
      <name val="Arial"/>
      <family val="2"/>
      <charset val="1"/>
    </font>
    <font>
      <sz val="6"/>
      <name val="Microsoft Sans Serif"/>
      <family val="2"/>
      <charset val="1"/>
    </font>
    <font>
      <sz val="6"/>
      <name val="Times New Roman"/>
      <family val="1"/>
      <charset val="1"/>
    </font>
    <font>
      <sz val="10"/>
      <color rgb="FFFF0000"/>
      <name val="Times New Roman"/>
      <charset val="204"/>
    </font>
    <font>
      <b/>
      <sz val="6"/>
      <name val="Microsoft Sans Serif"/>
      <family val="2"/>
      <charset val="1"/>
    </font>
    <font>
      <sz val="10"/>
      <name val="Times New Roman"/>
      <charset val="204"/>
    </font>
    <font>
      <sz val="9"/>
      <name val="Microsoft Sans Serif"/>
      <family val="2"/>
      <charset val="1"/>
    </font>
    <font>
      <b/>
      <sz val="9"/>
      <name val="Microsoft Sans Serif"/>
      <family val="2"/>
      <charset val="1"/>
    </font>
    <font>
      <b/>
      <sz val="9"/>
      <color rgb="FFFF0000"/>
      <name val="Microsoft Sans Serif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BFBFBF"/>
        <bgColor rgb="FFB4C7DC"/>
      </patternFill>
    </fill>
    <fill>
      <patternFill patternType="solid">
        <fgColor rgb="FFCCFFCC"/>
        <bgColor rgb="FFF2F2F2"/>
      </patternFill>
    </fill>
    <fill>
      <patternFill patternType="solid">
        <fgColor rgb="FFDDDDDD"/>
        <bgColor rgb="FFF2F2F2"/>
      </patternFill>
    </fill>
    <fill>
      <patternFill patternType="solid">
        <fgColor rgb="FFFFF5CE"/>
        <bgColor rgb="FFF2F2F2"/>
      </patternFill>
    </fill>
    <fill>
      <patternFill patternType="solid">
        <fgColor rgb="FFFFBF00"/>
        <bgColor rgb="FFFF9900"/>
      </patternFill>
    </fill>
    <fill>
      <patternFill patternType="solid">
        <fgColor rgb="FFFFFFFF"/>
        <bgColor rgb="FFF2F2F2"/>
      </patternFill>
    </fill>
    <fill>
      <patternFill patternType="solid">
        <fgColor rgb="FFFFE994"/>
        <bgColor rgb="FFFFF5CE"/>
      </patternFill>
    </fill>
    <fill>
      <patternFill patternType="solid">
        <fgColor rgb="FF729FCF"/>
        <bgColor rgb="FF969696"/>
      </patternFill>
    </fill>
    <fill>
      <patternFill patternType="solid">
        <fgColor rgb="FFB4C7DC"/>
        <bgColor rgb="FFBFBFBF"/>
      </patternFill>
    </fill>
    <fill>
      <patternFill patternType="solid">
        <fgColor rgb="FFF2F2F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rgb="FFFF0000"/>
      </top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2">
    <xf numFmtId="0" fontId="0" fillId="0" borderId="0" xfId="0"/>
    <xf numFmtId="4" fontId="8" fillId="2" borderId="1" xfId="0" applyNumberFormat="1" applyFont="1" applyFill="1" applyBorder="1" applyAlignment="1" applyProtection="1">
      <alignment horizontal="center" vertical="center" shrinkToFit="1"/>
      <protection hidden="1"/>
    </xf>
    <xf numFmtId="10" fontId="17" fillId="0" borderId="1" xfId="0" applyNumberFormat="1" applyFont="1" applyBorder="1" applyAlignment="1" applyProtection="1">
      <alignment horizontal="center" vertical="center" shrinkToFit="1"/>
      <protection hidden="1"/>
    </xf>
    <xf numFmtId="0" fontId="6" fillId="0" borderId="1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protection hidden="1"/>
    </xf>
    <xf numFmtId="0" fontId="4" fillId="7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6" borderId="1" xfId="0" applyFont="1" applyFill="1" applyBorder="1" applyAlignment="1" applyProtection="1">
      <alignment vertical="center" wrapText="1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 vertical="center" wrapText="1"/>
      <protection hidden="1"/>
    </xf>
    <xf numFmtId="0" fontId="5" fillId="4" borderId="2" xfId="0" applyFont="1" applyFill="1" applyBorder="1" applyAlignment="1" applyProtection="1">
      <alignment horizontal="center" vertical="center" wrapText="1"/>
      <protection hidden="1"/>
    </xf>
    <xf numFmtId="0" fontId="5" fillId="3" borderId="1" xfId="0" applyFont="1" applyFill="1" applyBorder="1" applyAlignment="1" applyProtection="1">
      <alignment horizontal="left" vertical="center" wrapText="1"/>
      <protection locked="0" hidden="1"/>
    </xf>
    <xf numFmtId="0" fontId="0" fillId="0" borderId="3" xfId="0" applyBorder="1" applyAlignment="1" applyProtection="1">
      <alignment horizontal="center" vertical="center" wrapText="1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/>
    <xf numFmtId="0" fontId="0" fillId="0" borderId="2" xfId="0" applyBorder="1" applyAlignment="1" applyProtection="1">
      <alignment horizontal="left" vertical="center" wrapText="1"/>
      <protection hidden="1"/>
    </xf>
    <xf numFmtId="1" fontId="3" fillId="2" borderId="2" xfId="0" applyNumberFormat="1" applyFont="1" applyFill="1" applyBorder="1" applyAlignment="1" applyProtection="1">
      <alignment horizontal="center" vertical="center" shrinkToFit="1"/>
      <protection hidden="1"/>
    </xf>
    <xf numFmtId="0" fontId="0" fillId="0" borderId="1" xfId="0" applyBorder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left" vertical="center" wrapText="1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0" borderId="2" xfId="0" applyFont="1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protection hidden="1"/>
    </xf>
    <xf numFmtId="0" fontId="0" fillId="0" borderId="0" xfId="0" applyAlignment="1" applyProtection="1"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0" fillId="0" borderId="4" xfId="0" applyBorder="1" applyAlignment="1" applyProtection="1">
      <protection hidden="1"/>
    </xf>
    <xf numFmtId="0" fontId="0" fillId="0" borderId="1" xfId="0" applyBorder="1" applyAlignment="1" applyProtection="1">
      <alignment horizontal="left" wrapText="1"/>
      <protection hidden="1"/>
    </xf>
    <xf numFmtId="0" fontId="4" fillId="8" borderId="1" xfId="0" applyFont="1" applyFill="1" applyBorder="1" applyAlignment="1" applyProtection="1">
      <alignment horizontal="left" vertical="center" wrapText="1"/>
      <protection hidden="1"/>
    </xf>
    <xf numFmtId="0" fontId="6" fillId="0" borderId="1" xfId="0" applyFont="1" applyBorder="1" applyAlignment="1" applyProtection="1">
      <alignment horizontal="left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2" fontId="8" fillId="4" borderId="1" xfId="0" applyNumberFormat="1" applyFont="1" applyFill="1" applyBorder="1" applyAlignment="1" applyProtection="1">
      <alignment horizontal="right" vertical="center" shrinkToFit="1"/>
      <protection hidden="1"/>
    </xf>
    <xf numFmtId="10" fontId="9" fillId="6" borderId="1" xfId="0" applyNumberFormat="1" applyFont="1" applyFill="1" applyBorder="1" applyAlignment="1" applyProtection="1">
      <alignment horizontal="right" vertical="center" shrinkToFit="1"/>
      <protection hidden="1"/>
    </xf>
    <xf numFmtId="2" fontId="10" fillId="4" borderId="1" xfId="0" applyNumberFormat="1" applyFont="1" applyFill="1" applyBorder="1" applyAlignment="1" applyProtection="1">
      <alignment horizontal="right" vertical="center" shrinkToFit="1"/>
      <protection hidden="1"/>
    </xf>
    <xf numFmtId="4" fontId="10" fillId="5" borderId="1" xfId="0" applyNumberFormat="1" applyFont="1" applyFill="1" applyBorder="1" applyAlignment="1" applyProtection="1">
      <alignment horizontal="right" vertical="center" shrinkToFit="1"/>
      <protection hidden="1"/>
    </xf>
    <xf numFmtId="4" fontId="10" fillId="3" borderId="1" xfId="0" applyNumberFormat="1" applyFont="1" applyFill="1" applyBorder="1" applyAlignment="1" applyProtection="1">
      <alignment horizontal="right" vertical="center" shrinkToFit="1"/>
      <protection locked="0" hidden="1"/>
    </xf>
    <xf numFmtId="0" fontId="11" fillId="0" borderId="1" xfId="0" applyFont="1" applyBorder="1" applyAlignment="1" applyProtection="1">
      <alignment horizontal="left" vertical="center" wrapText="1"/>
      <protection hidden="1"/>
    </xf>
    <xf numFmtId="10" fontId="9" fillId="0" borderId="1" xfId="0" applyNumberFormat="1" applyFont="1" applyBorder="1" applyAlignment="1" applyProtection="1">
      <alignment horizontal="right" vertical="center" shrinkToFit="1"/>
      <protection hidden="1"/>
    </xf>
    <xf numFmtId="2" fontId="10" fillId="0" borderId="1" xfId="0" applyNumberFormat="1" applyFont="1" applyBorder="1" applyAlignment="1" applyProtection="1">
      <alignment horizontal="right" vertical="center" shrinkToFit="1"/>
      <protection hidden="1"/>
    </xf>
    <xf numFmtId="10" fontId="9" fillId="7" borderId="1" xfId="0" applyNumberFormat="1" applyFont="1" applyFill="1" applyBorder="1" applyAlignment="1" applyProtection="1">
      <alignment horizontal="right" vertical="center" shrinkToFit="1"/>
      <protection hidden="1"/>
    </xf>
    <xf numFmtId="4" fontId="10" fillId="7" borderId="1" xfId="0" applyNumberFormat="1" applyFont="1" applyFill="1" applyBorder="1" applyAlignment="1" applyProtection="1">
      <alignment horizontal="right" vertical="center" shrinkToFit="1"/>
      <protection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 wrapText="1"/>
      <protection hidden="1"/>
    </xf>
    <xf numFmtId="0" fontId="0" fillId="0" borderId="5" xfId="0" applyBorder="1" applyAlignment="1" applyProtection="1">
      <protection hidden="1"/>
    </xf>
    <xf numFmtId="10" fontId="14" fillId="0" borderId="1" xfId="0" applyNumberFormat="1" applyFont="1" applyBorder="1" applyAlignment="1" applyProtection="1">
      <alignment horizontal="right" vertical="center" shrinkToFit="1"/>
      <protection hidden="1"/>
    </xf>
    <xf numFmtId="10" fontId="15" fillId="7" borderId="1" xfId="0" applyNumberFormat="1" applyFont="1" applyFill="1" applyBorder="1" applyAlignment="1" applyProtection="1">
      <alignment horizontal="right" vertical="center" shrinkToFit="1"/>
      <protection hidden="1"/>
    </xf>
    <xf numFmtId="4" fontId="10" fillId="4" borderId="1" xfId="0" applyNumberFormat="1" applyFont="1" applyFill="1" applyBorder="1" applyAlignment="1" applyProtection="1">
      <alignment horizontal="right" vertical="center" shrinkToFit="1"/>
      <protection hidden="1"/>
    </xf>
    <xf numFmtId="2" fontId="8" fillId="0" borderId="1" xfId="0" applyNumberFormat="1" applyFont="1" applyBorder="1" applyAlignment="1" applyProtection="1">
      <alignment horizontal="right" vertical="center" shrinkToFit="1"/>
      <protection hidden="1"/>
    </xf>
    <xf numFmtId="164" fontId="9" fillId="6" borderId="1" xfId="0" applyNumberFormat="1" applyFont="1" applyFill="1" applyBorder="1" applyAlignment="1" applyProtection="1">
      <alignment horizontal="right" vertical="center" shrinkToFit="1"/>
      <protection hidden="1"/>
    </xf>
    <xf numFmtId="2" fontId="8" fillId="2" borderId="1" xfId="0" applyNumberFormat="1" applyFont="1" applyFill="1" applyBorder="1" applyAlignment="1" applyProtection="1">
      <alignment horizontal="center" vertical="center" shrinkToFit="1"/>
      <protection hidden="1"/>
    </xf>
    <xf numFmtId="2" fontId="8" fillId="0" borderId="0" xfId="0" applyNumberFormat="1" applyFont="1" applyAlignment="1" applyProtection="1">
      <alignment horizontal="center" vertical="center" shrinkToFit="1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9" fillId="0" borderId="1" xfId="0" applyFont="1" applyBorder="1" applyAlignment="1" applyProtection="1">
      <alignment horizontal="left" vertical="center" wrapText="1"/>
      <protection hidden="1"/>
    </xf>
    <xf numFmtId="4" fontId="8" fillId="2" borderId="1" xfId="0" applyNumberFormat="1" applyFont="1" applyFill="1" applyBorder="1" applyAlignment="1" applyProtection="1">
      <alignment horizontal="center" vertical="center" shrinkToFit="1"/>
      <protection hidden="1"/>
    </xf>
    <xf numFmtId="10" fontId="17" fillId="6" borderId="1" xfId="0" applyNumberFormat="1" applyFont="1" applyFill="1" applyBorder="1" applyAlignment="1" applyProtection="1">
      <alignment horizontal="center" vertical="center" wrapText="1"/>
      <protection hidden="1"/>
    </xf>
    <xf numFmtId="0" fontId="20" fillId="0" borderId="1" xfId="0" applyFont="1" applyBorder="1" applyAlignment="1" applyProtection="1">
      <alignment horizontal="left" vertical="center" wrapText="1"/>
      <protection hidden="1"/>
    </xf>
    <xf numFmtId="0" fontId="0" fillId="0" borderId="6" xfId="0" applyBorder="1" applyAlignment="1" applyProtection="1">
      <protection hidden="1"/>
    </xf>
    <xf numFmtId="165" fontId="8" fillId="0" borderId="1" xfId="0" applyNumberFormat="1" applyFont="1" applyBorder="1" applyAlignment="1" applyProtection="1">
      <alignment horizontal="center" vertical="center" shrinkToFit="1"/>
      <protection hidden="1"/>
    </xf>
    <xf numFmtId="165" fontId="10" fillId="0" borderId="1" xfId="0" applyNumberFormat="1" applyFont="1" applyBorder="1" applyAlignment="1" applyProtection="1">
      <alignment horizontal="center" vertical="center" shrinkToFit="1"/>
      <protection hidden="1"/>
    </xf>
    <xf numFmtId="165" fontId="10" fillId="3" borderId="1" xfId="0" applyNumberFormat="1" applyFont="1" applyFill="1" applyBorder="1" applyAlignment="1" applyProtection="1">
      <alignment horizontal="center" vertical="center" shrinkToFit="1"/>
      <protection locked="0" hidden="1"/>
    </xf>
    <xf numFmtId="0" fontId="20" fillId="0" borderId="1" xfId="0" applyFont="1" applyBorder="1" applyAlignment="1" applyProtection="1">
      <alignment horizontal="right" vertical="center" wrapText="1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right" vertical="center" wrapText="1"/>
      <protection hidden="1"/>
    </xf>
    <xf numFmtId="4" fontId="10" fillId="0" borderId="1" xfId="0" applyNumberFormat="1" applyFont="1" applyBorder="1" applyAlignment="1" applyProtection="1">
      <alignment horizontal="right" vertical="center" shrinkToFit="1"/>
      <protection hidden="1"/>
    </xf>
    <xf numFmtId="0" fontId="19" fillId="3" borderId="1" xfId="0" applyFont="1" applyFill="1" applyBorder="1" applyAlignment="1" applyProtection="1">
      <alignment horizontal="left" vertical="center" wrapText="1"/>
      <protection locked="0" hidden="1"/>
    </xf>
    <xf numFmtId="4" fontId="0" fillId="0" borderId="1" xfId="0" applyNumberFormat="1" applyBorder="1" applyAlignment="1" applyProtection="1">
      <alignment horizontal="left" vertical="center" wrapText="1"/>
      <protection hidden="1"/>
    </xf>
    <xf numFmtId="0" fontId="22" fillId="0" borderId="1" xfId="0" applyFont="1" applyBorder="1" applyAlignment="1" applyProtection="1">
      <alignment horizontal="center" vertical="center" wrapText="1"/>
      <protection hidden="1"/>
    </xf>
    <xf numFmtId="0" fontId="23" fillId="0" borderId="1" xfId="0" applyFont="1" applyBorder="1" applyAlignment="1" applyProtection="1">
      <alignment horizontal="center" vertical="center" wrapText="1"/>
      <protection hidden="1"/>
    </xf>
    <xf numFmtId="0" fontId="24" fillId="0" borderId="1" xfId="0" applyFont="1" applyBorder="1" applyAlignment="1" applyProtection="1">
      <alignment horizontal="left" vertical="center" wrapText="1"/>
      <protection hidden="1"/>
    </xf>
    <xf numFmtId="0" fontId="25" fillId="0" borderId="1" xfId="0" applyFont="1" applyBorder="1" applyAlignment="1" applyProtection="1">
      <alignment horizontal="left" vertical="center" wrapText="1"/>
      <protection hidden="1"/>
    </xf>
    <xf numFmtId="0" fontId="23" fillId="0" borderId="1" xfId="0" applyFont="1" applyBorder="1" applyAlignment="1" applyProtection="1">
      <alignment horizontal="left" vertical="center" wrapText="1"/>
      <protection hidden="1"/>
    </xf>
    <xf numFmtId="0" fontId="19" fillId="0" borderId="1" xfId="0" applyFont="1" applyBorder="1" applyAlignment="1" applyProtection="1">
      <protection hidden="1"/>
    </xf>
    <xf numFmtId="0" fontId="19" fillId="0" borderId="0" xfId="0" applyFont="1" applyAlignment="1" applyProtection="1">
      <protection hidden="1"/>
    </xf>
    <xf numFmtId="4" fontId="4" fillId="0" borderId="1" xfId="0" applyNumberFormat="1" applyFont="1" applyBorder="1" applyAlignment="1" applyProtection="1">
      <alignment horizontal="right" vertical="center" shrinkToFit="1"/>
      <protection hidden="1"/>
    </xf>
    <xf numFmtId="4" fontId="10" fillId="0" borderId="1" xfId="0" applyNumberFormat="1" applyFont="1" applyBorder="1" applyAlignment="1" applyProtection="1">
      <alignment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0" fillId="0" borderId="1" xfId="0" applyFont="1" applyBorder="1" applyAlignment="1" applyProtection="1">
      <alignment horizontal="center" vertical="center" wrapText="1"/>
      <protection hidden="1"/>
    </xf>
    <xf numFmtId="4" fontId="4" fillId="0" borderId="1" xfId="0" applyNumberFormat="1" applyFont="1" applyBorder="1" applyAlignment="1" applyProtection="1">
      <alignment horizontal="right" vertical="center" wrapText="1"/>
      <protection hidden="1"/>
    </xf>
    <xf numFmtId="4" fontId="25" fillId="0" borderId="1" xfId="0" applyNumberFormat="1" applyFont="1" applyBorder="1" applyAlignment="1" applyProtection="1">
      <alignment horizontal="left" vertical="center" wrapText="1"/>
      <protection hidden="1"/>
    </xf>
    <xf numFmtId="0" fontId="19" fillId="0" borderId="1" xfId="0" applyFont="1" applyBorder="1" applyAlignment="1" applyProtection="1">
      <alignment horizontal="center" vertical="center" wrapText="1"/>
      <protection hidden="1"/>
    </xf>
    <xf numFmtId="0" fontId="0" fillId="8" borderId="0" xfId="0" applyFill="1" applyBorder="1" applyAlignment="1" applyProtection="1">
      <alignment horizontal="center" vertical="center" wrapText="1"/>
      <protection hidden="1"/>
    </xf>
    <xf numFmtId="0" fontId="10" fillId="8" borderId="1" xfId="0" applyFont="1" applyFill="1" applyBorder="1" applyAlignment="1" applyProtection="1">
      <alignment horizontal="center" vertical="center" wrapText="1"/>
      <protection hidden="1"/>
    </xf>
    <xf numFmtId="4" fontId="10" fillId="8" borderId="1" xfId="0" applyNumberFormat="1" applyFont="1" applyFill="1" applyBorder="1" applyAlignment="1" applyProtection="1">
      <alignment vertical="center"/>
      <protection hidden="1"/>
    </xf>
    <xf numFmtId="0" fontId="25" fillId="0" borderId="1" xfId="0" applyFont="1" applyBorder="1" applyAlignment="1" applyProtection="1">
      <alignment horizontal="center" vertical="center" wrapText="1"/>
      <protection hidden="1"/>
    </xf>
    <xf numFmtId="165" fontId="4" fillId="0" borderId="1" xfId="0" applyNumberFormat="1" applyFont="1" applyBorder="1" applyAlignment="1" applyProtection="1">
      <alignment horizontal="right" vertical="center" shrinkToFit="1"/>
      <protection hidden="1"/>
    </xf>
    <xf numFmtId="165" fontId="10" fillId="0" borderId="1" xfId="0" applyNumberFormat="1" applyFont="1" applyBorder="1" applyAlignment="1" applyProtection="1">
      <alignment horizontal="right" vertical="center" wrapText="1"/>
      <protection hidden="1"/>
    </xf>
    <xf numFmtId="0" fontId="0" fillId="6" borderId="0" xfId="0" applyFill="1" applyBorder="1" applyAlignment="1" applyProtection="1">
      <alignment horizontal="center" vertical="center" wrapText="1"/>
      <protection hidden="1"/>
    </xf>
    <xf numFmtId="0" fontId="10" fillId="6" borderId="1" xfId="0" applyFont="1" applyFill="1" applyBorder="1" applyAlignment="1" applyProtection="1">
      <alignment horizontal="center" vertical="center" wrapText="1"/>
      <protection hidden="1"/>
    </xf>
    <xf numFmtId="4" fontId="10" fillId="6" borderId="1" xfId="0" applyNumberFormat="1" applyFont="1" applyFill="1" applyBorder="1" applyAlignment="1" applyProtection="1">
      <alignment vertical="center"/>
      <protection hidden="1"/>
    </xf>
    <xf numFmtId="0" fontId="0" fillId="0" borderId="3" xfId="0" applyBorder="1" applyAlignment="1" applyProtection="1">
      <alignment horizontal="left" vertical="center" wrapText="1"/>
      <protection hidden="1"/>
    </xf>
    <xf numFmtId="0" fontId="4" fillId="9" borderId="3" xfId="0" applyFont="1" applyFill="1" applyBorder="1" applyAlignment="1" applyProtection="1">
      <alignment horizontal="center" vertical="center" wrapText="1"/>
      <protection hidden="1"/>
    </xf>
    <xf numFmtId="0" fontId="4" fillId="10" borderId="1" xfId="0" applyFont="1" applyFill="1" applyBorder="1" applyAlignment="1" applyProtection="1">
      <alignment horizontal="left" vertical="center" wrapText="1"/>
      <protection hidden="1"/>
    </xf>
    <xf numFmtId="4" fontId="10" fillId="10" borderId="1" xfId="0" applyNumberFormat="1" applyFont="1" applyFill="1" applyBorder="1" applyAlignment="1" applyProtection="1">
      <alignment horizontal="right" vertical="center" shrinkToFit="1"/>
      <protection hidden="1"/>
    </xf>
    <xf numFmtId="0" fontId="0" fillId="11" borderId="1" xfId="0" applyFill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left" vertical="center" wrapText="1"/>
      <protection hidden="1"/>
    </xf>
    <xf numFmtId="0" fontId="6" fillId="0" borderId="1" xfId="0" applyFont="1" applyBorder="1" applyAlignment="1" applyProtection="1">
      <alignment horizontal="left" vertical="top" wrapText="1"/>
      <protection hidden="1"/>
    </xf>
    <xf numFmtId="2" fontId="10" fillId="10" borderId="1" xfId="0" applyNumberFormat="1" applyFont="1" applyFill="1" applyBorder="1" applyAlignment="1" applyProtection="1">
      <alignment horizontal="right" vertical="center" shrinkToFit="1"/>
      <protection hidden="1"/>
    </xf>
    <xf numFmtId="4" fontId="4" fillId="10" borderId="1" xfId="0" applyNumberFormat="1" applyFont="1" applyFill="1" applyBorder="1" applyAlignment="1" applyProtection="1">
      <alignment horizontal="right" vertical="center" wrapText="1"/>
      <protection hidden="1"/>
    </xf>
    <xf numFmtId="0" fontId="0" fillId="0" borderId="0" xfId="0" applyBorder="1" applyAlignment="1" applyProtection="1">
      <alignment horizontal="left" vertical="center" wrapText="1"/>
      <protection hidden="1"/>
    </xf>
    <xf numFmtId="0" fontId="21" fillId="0" borderId="7" xfId="0" applyFont="1" applyBorder="1" applyAlignment="1" applyProtection="1">
      <alignment horizontal="left" vertical="center" wrapText="1"/>
      <protection hidden="1"/>
    </xf>
    <xf numFmtId="0" fontId="4" fillId="0" borderId="0" xfId="0" applyFont="1" applyBorder="1" applyAlignment="1" applyProtection="1">
      <alignment horizontal="right" vertical="center" wrapText="1"/>
      <protection hidden="1"/>
    </xf>
    <xf numFmtId="4" fontId="4" fillId="0" borderId="0" xfId="0" applyNumberFormat="1" applyFont="1" applyBorder="1" applyAlignment="1" applyProtection="1">
      <alignment horizontal="right" vertical="center" wrapText="1"/>
      <protection hidden="1"/>
    </xf>
    <xf numFmtId="0" fontId="0" fillId="0" borderId="8" xfId="0" applyBorder="1" applyAlignment="1" applyProtection="1">
      <alignment horizontal="left" vertical="center" wrapText="1"/>
      <protection hidden="1"/>
    </xf>
    <xf numFmtId="0" fontId="21" fillId="0" borderId="0" xfId="0" applyFont="1" applyBorder="1" applyAlignment="1" applyProtection="1">
      <alignment vertical="top" wrapText="1"/>
      <protection hidden="1"/>
    </xf>
    <xf numFmtId="0" fontId="21" fillId="0" borderId="4" xfId="0" applyFont="1" applyBorder="1" applyAlignment="1" applyProtection="1">
      <alignment vertical="top" wrapText="1"/>
      <protection hidden="1"/>
    </xf>
    <xf numFmtId="0" fontId="0" fillId="0" borderId="9" xfId="0" applyBorder="1" applyAlignment="1" applyProtection="1">
      <protection hidden="1"/>
    </xf>
    <xf numFmtId="0" fontId="0" fillId="0" borderId="0" xfId="0" applyBorder="1" applyAlignment="1" applyProtection="1">
      <protection hidden="1"/>
    </xf>
    <xf numFmtId="0" fontId="26" fillId="0" borderId="9" xfId="0" applyFont="1" applyBorder="1" applyAlignment="1" applyProtection="1">
      <alignment horizontal="left" vertical="center" wrapText="1"/>
      <protection hidden="1"/>
    </xf>
    <xf numFmtId="0" fontId="27" fillId="0" borderId="0" xfId="0" applyFont="1" applyBorder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10" xfId="0" applyBorder="1" applyAlignment="1" applyProtection="1">
      <protection hidden="1"/>
    </xf>
    <xf numFmtId="0" fontId="0" fillId="0" borderId="11" xfId="0" applyBorder="1" applyAlignment="1" applyProtection="1">
      <protection hidden="1"/>
    </xf>
    <xf numFmtId="0" fontId="0" fillId="0" borderId="12" xfId="0" applyBorder="1" applyAlignment="1" applyProtection="1">
      <protection hidden="1"/>
    </xf>
    <xf numFmtId="0" fontId="20" fillId="0" borderId="1" xfId="0" applyFont="1" applyBorder="1" applyAlignment="1" applyProtection="1">
      <alignment horizontal="left" vertical="center" wrapText="1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right" vertical="center" wrapText="1"/>
      <protection hidden="1"/>
    </xf>
    <xf numFmtId="0" fontId="10" fillId="4" borderId="1" xfId="0" applyFont="1" applyFill="1" applyBorder="1" applyAlignment="1" applyProtection="1">
      <alignment horizontal="right" vertical="center" wrapText="1"/>
      <protection hidden="1"/>
    </xf>
    <xf numFmtId="0" fontId="19" fillId="0" borderId="1" xfId="0" applyFont="1" applyBorder="1" applyAlignment="1" applyProtection="1">
      <alignment horizontal="left" vertical="center" wrapText="1"/>
      <protection hidden="1"/>
    </xf>
    <xf numFmtId="0" fontId="4" fillId="8" borderId="0" xfId="0" applyFont="1" applyFill="1" applyBorder="1" applyAlignment="1" applyProtection="1">
      <alignment horizontal="center" vertical="center" wrapText="1"/>
      <protection hidden="1"/>
    </xf>
    <xf numFmtId="0" fontId="4" fillId="6" borderId="0" xfId="0" applyFont="1" applyFill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left" vertical="center" wrapText="1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26" fillId="0" borderId="9" xfId="0" applyFont="1" applyBorder="1" applyAlignment="1" applyProtection="1">
      <alignment horizontal="left" vertical="center" wrapText="1"/>
      <protection locked="0" hidden="1"/>
    </xf>
    <xf numFmtId="0" fontId="26" fillId="0" borderId="0" xfId="0" applyFont="1" applyBorder="1" applyAlignment="1" applyProtection="1">
      <alignment horizontal="center" vertical="center" wrapText="1"/>
      <protection locked="0" hidden="1"/>
    </xf>
    <xf numFmtId="0" fontId="27" fillId="0" borderId="9" xfId="0" applyFont="1" applyBorder="1" applyAlignment="1" applyProtection="1">
      <alignment horizontal="left" vertical="center" wrapText="1"/>
      <protection hidden="1"/>
    </xf>
    <xf numFmtId="0" fontId="27" fillId="0" borderId="0" xfId="0" applyFont="1" applyBorder="1" applyAlignment="1" applyProtection="1">
      <alignment horizontal="left" vertical="center" wrapText="1"/>
      <protection hidden="1"/>
    </xf>
    <xf numFmtId="0" fontId="0" fillId="0" borderId="10" xfId="0" applyBorder="1" applyAlignment="1" applyProtection="1">
      <protection locked="0" hidden="1"/>
    </xf>
    <xf numFmtId="0" fontId="0" fillId="0" borderId="11" xfId="0" applyBorder="1" applyAlignment="1" applyProtection="1">
      <protection locked="0" hidden="1"/>
    </xf>
    <xf numFmtId="0" fontId="28" fillId="0" borderId="0" xfId="0" applyFont="1" applyBorder="1" applyAlignment="1" applyProtection="1">
      <alignment horizontal="left" vertical="center" wrapText="1"/>
      <protection hidden="1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729FCF"/>
      <rgbColor rgb="FF993366"/>
      <rgbColor rgb="FFFFF5CE"/>
      <rgbColor rgb="FFF2F2F2"/>
      <rgbColor rgb="FF660066"/>
      <rgbColor rgb="FFFF8080"/>
      <rgbColor rgb="FF0066CC"/>
      <rgbColor rgb="FFB4C7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DDDDD"/>
      <rgbColor rgb="FFCCFFCC"/>
      <rgbColor rgb="FFFFE994"/>
      <rgbColor rgb="FF99CCFF"/>
      <rgbColor rgb="FFFF99CC"/>
      <rgbColor rgb="FFCC99FF"/>
      <rgbColor rgb="FFFFCC99"/>
      <rgbColor rgb="FF3366FF"/>
      <rgbColor rgb="FF33CCCC"/>
      <rgbColor rgb="FF99CC00"/>
      <rgbColor rgb="FFFFBF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973440</xdr:colOff>
      <xdr:row>86</xdr:row>
      <xdr:rowOff>43920</xdr:rowOff>
    </xdr:from>
    <xdr:to>
      <xdr:col>2</xdr:col>
      <xdr:colOff>572760</xdr:colOff>
      <xdr:row>88</xdr:row>
      <xdr:rowOff>123480</xdr:rowOff>
    </xdr:to>
    <xdr:sp macro="" textlink="">
      <xdr:nvSpPr>
        <xdr:cNvPr id="2" name="Shape 3"/>
        <xdr:cNvSpPr/>
      </xdr:nvSpPr>
      <xdr:spPr>
        <a:xfrm flipV="1">
          <a:off x="1100520" y="13819320"/>
          <a:ext cx="1765080" cy="460440"/>
        </a:xfrm>
        <a:custGeom>
          <a:avLst/>
          <a:gdLst>
            <a:gd name="textAreaLeft" fmla="*/ 0 w 1765080"/>
            <a:gd name="textAreaRight" fmla="*/ 1772280 w 1765080"/>
            <a:gd name="textAreaTop" fmla="*/ 2520 h 460440"/>
            <a:gd name="textAreaBottom" fmla="*/ 14920560 h 460440"/>
          </a:gdLst>
          <a:ahLst/>
          <a:cxnLst/>
          <a:rect l="textAreaLeft" t="textAreaTop" r="textAreaRight" b="textAreaBottom"/>
          <a:pathLst>
            <a:path w="1873250">
              <a:moveTo>
                <a:pt x="0" y="0"/>
              </a:moveTo>
              <a:lnTo>
                <a:pt x="1872996" y="0"/>
              </a:lnTo>
            </a:path>
          </a:pathLst>
        </a:custGeom>
        <a:noFill/>
        <a:ln w="6350">
          <a:solidFill>
            <a:srgbClr val="000000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</xdr:col>
      <xdr:colOff>78120</xdr:colOff>
      <xdr:row>90</xdr:row>
      <xdr:rowOff>53280</xdr:rowOff>
    </xdr:from>
    <xdr:to>
      <xdr:col>2</xdr:col>
      <xdr:colOff>184680</xdr:colOff>
      <xdr:row>91</xdr:row>
      <xdr:rowOff>185040</xdr:rowOff>
    </xdr:to>
    <xdr:grpSp>
      <xdr:nvGrpSpPr>
        <xdr:cNvPr id="3" name="Group 5"/>
        <xdr:cNvGrpSpPr/>
      </xdr:nvGrpSpPr>
      <xdr:grpSpPr>
        <a:xfrm>
          <a:off x="2146406" y="14538084"/>
          <a:ext cx="106560" cy="376688"/>
          <a:chOff x="2370960" y="14648040"/>
          <a:chExt cx="106560" cy="379440"/>
        </a:xfrm>
      </xdr:grpSpPr>
      <xdr:sp macro="" textlink="">
        <xdr:nvSpPr>
          <xdr:cNvPr id="4" name="Shape 6"/>
          <xdr:cNvSpPr/>
        </xdr:nvSpPr>
        <xdr:spPr>
          <a:xfrm>
            <a:off x="2370960" y="14648040"/>
            <a:ext cx="106560" cy="137160"/>
          </a:xfrm>
          <a:custGeom>
            <a:avLst/>
            <a:gdLst>
              <a:gd name="textAreaLeft" fmla="*/ 0 w 106560"/>
              <a:gd name="textAreaRight" fmla="*/ 115200 w 106560"/>
              <a:gd name="textAreaTop" fmla="*/ 0 h 137160"/>
              <a:gd name="textAreaBottom" fmla="*/ 146880 h 137160"/>
            </a:gdLst>
            <a:ahLst/>
            <a:cxnLst/>
            <a:rect l="textAreaLeft" t="textAreaTop" r="textAreaRight" b="textAreaBottom"/>
            <a:pathLst>
              <a:path w="66040" h="66040">
                <a:moveTo>
                  <a:pt x="65531" y="65532"/>
                </a:moveTo>
                <a:lnTo>
                  <a:pt x="0" y="65532"/>
                </a:lnTo>
                <a:lnTo>
                  <a:pt x="0" y="0"/>
                </a:lnTo>
                <a:lnTo>
                  <a:pt x="65531" y="0"/>
                </a:lnTo>
                <a:lnTo>
                  <a:pt x="65531" y="65532"/>
                </a:lnTo>
                <a:close/>
              </a:path>
            </a:pathLst>
          </a:custGeom>
          <a:solidFill>
            <a:srgbClr val="CCFFCC">
              <a:alpha val="50000"/>
            </a:srgbClr>
          </a:solidFill>
          <a:ln w="0">
            <a:solidFill>
              <a:srgbClr val="468A1A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/>
        </xdr:style>
      </xdr:sp>
      <xdr:sp macro="" textlink="">
        <xdr:nvSpPr>
          <xdr:cNvPr id="5" name="Shape 7"/>
          <xdr:cNvSpPr/>
        </xdr:nvSpPr>
        <xdr:spPr>
          <a:xfrm>
            <a:off x="2378520" y="14658480"/>
            <a:ext cx="90000" cy="115920"/>
          </a:xfrm>
          <a:custGeom>
            <a:avLst/>
            <a:gdLst>
              <a:gd name="textAreaLeft" fmla="*/ 0 w 90000"/>
              <a:gd name="textAreaRight" fmla="*/ 98640 w 90000"/>
              <a:gd name="textAreaTop" fmla="*/ 0 h 115920"/>
              <a:gd name="textAreaBottom" fmla="*/ 125640 h 115920"/>
            </a:gdLst>
            <a:ahLst/>
            <a:cxnLst/>
            <a:rect l="textAreaLeft" t="textAreaTop" r="textAreaRight" b="textAreaBottom"/>
            <a:pathLst>
              <a:path w="56515" h="56515">
                <a:moveTo>
                  <a:pt x="56388" y="56388"/>
                </a:moveTo>
                <a:lnTo>
                  <a:pt x="0" y="56388"/>
                </a:lnTo>
                <a:lnTo>
                  <a:pt x="0" y="0"/>
                </a:lnTo>
                <a:lnTo>
                  <a:pt x="56388" y="0"/>
                </a:lnTo>
                <a:lnTo>
                  <a:pt x="56388" y="56388"/>
                </a:lnTo>
                <a:close/>
              </a:path>
            </a:pathLst>
          </a:custGeom>
          <a:solidFill>
            <a:srgbClr val="CCFFCC">
              <a:alpha val="50000"/>
            </a:srgbClr>
          </a:solidFill>
          <a:ln w="0">
            <a:solidFill>
              <a:srgbClr val="468A1A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/>
        </xdr:style>
      </xdr:sp>
      <xdr:sp macro="" textlink="">
        <xdr:nvSpPr>
          <xdr:cNvPr id="6" name="Shape 8"/>
          <xdr:cNvSpPr/>
        </xdr:nvSpPr>
        <xdr:spPr>
          <a:xfrm>
            <a:off x="2370960" y="14890320"/>
            <a:ext cx="106560" cy="137160"/>
          </a:xfrm>
          <a:custGeom>
            <a:avLst/>
            <a:gdLst>
              <a:gd name="textAreaLeft" fmla="*/ 0 w 106560"/>
              <a:gd name="textAreaRight" fmla="*/ 115200 w 106560"/>
              <a:gd name="textAreaTop" fmla="*/ 0 h 137160"/>
              <a:gd name="textAreaBottom" fmla="*/ 146880 h 137160"/>
            </a:gdLst>
            <a:ahLst/>
            <a:cxnLst/>
            <a:rect l="textAreaLeft" t="textAreaTop" r="textAreaRight" b="textAreaBottom"/>
            <a:pathLst>
              <a:path w="66040" h="66040">
                <a:moveTo>
                  <a:pt x="65531" y="65532"/>
                </a:moveTo>
                <a:lnTo>
                  <a:pt x="0" y="65532"/>
                </a:lnTo>
                <a:lnTo>
                  <a:pt x="0" y="0"/>
                </a:lnTo>
                <a:lnTo>
                  <a:pt x="65531" y="0"/>
                </a:lnTo>
                <a:lnTo>
                  <a:pt x="65531" y="65532"/>
                </a:lnTo>
                <a:close/>
              </a:path>
            </a:pathLst>
          </a:custGeom>
          <a:solidFill>
            <a:srgbClr val="CCFFCC">
              <a:alpha val="50000"/>
            </a:srgbClr>
          </a:solidFill>
          <a:ln w="0">
            <a:solidFill>
              <a:srgbClr val="468A1A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/>
        </xdr:style>
      </xdr:sp>
      <xdr:sp macro="" textlink="">
        <xdr:nvSpPr>
          <xdr:cNvPr id="7" name="Shape 9"/>
          <xdr:cNvSpPr/>
        </xdr:nvSpPr>
        <xdr:spPr>
          <a:xfrm>
            <a:off x="2378520" y="14900760"/>
            <a:ext cx="90000" cy="115920"/>
          </a:xfrm>
          <a:custGeom>
            <a:avLst/>
            <a:gdLst>
              <a:gd name="textAreaLeft" fmla="*/ 0 w 90000"/>
              <a:gd name="textAreaRight" fmla="*/ 98640 w 90000"/>
              <a:gd name="textAreaTop" fmla="*/ 0 h 115920"/>
              <a:gd name="textAreaBottom" fmla="*/ 125640 h 115920"/>
            </a:gdLst>
            <a:ahLst/>
            <a:cxnLst/>
            <a:rect l="textAreaLeft" t="textAreaTop" r="textAreaRight" b="textAreaBottom"/>
            <a:pathLst>
              <a:path w="56515" h="56515">
                <a:moveTo>
                  <a:pt x="56388" y="56387"/>
                </a:moveTo>
                <a:lnTo>
                  <a:pt x="0" y="56387"/>
                </a:lnTo>
                <a:lnTo>
                  <a:pt x="0" y="0"/>
                </a:lnTo>
                <a:lnTo>
                  <a:pt x="56388" y="0"/>
                </a:lnTo>
                <a:lnTo>
                  <a:pt x="56388" y="56387"/>
                </a:lnTo>
                <a:close/>
              </a:path>
            </a:pathLst>
          </a:custGeom>
          <a:solidFill>
            <a:srgbClr val="CCFFCC">
              <a:alpha val="50000"/>
            </a:srgbClr>
          </a:solidFill>
          <a:ln w="0">
            <a:solidFill>
              <a:srgbClr val="468A1A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/>
        </xdr:style>
      </xdr:sp>
    </xdr:grpSp>
    <xdr:clientData/>
  </xdr:twoCellAnchor>
  <xdr:twoCellAnchor editAs="oneCell">
    <xdr:from>
      <xdr:col>2</xdr:col>
      <xdr:colOff>86400</xdr:colOff>
      <xdr:row>0</xdr:row>
      <xdr:rowOff>15120</xdr:rowOff>
    </xdr:from>
    <xdr:to>
      <xdr:col>2</xdr:col>
      <xdr:colOff>609120</xdr:colOff>
      <xdr:row>0</xdr:row>
      <xdr:rowOff>648720</xdr:rowOff>
    </xdr:to>
    <xdr:pic>
      <xdr:nvPicPr>
        <xdr:cNvPr id="8" name="Immagine 9"/>
        <xdr:cNvPicPr/>
      </xdr:nvPicPr>
      <xdr:blipFill>
        <a:blip xmlns:r="http://schemas.openxmlformats.org/officeDocument/2006/relationships" r:embed="rId1"/>
        <a:stretch/>
      </xdr:blipFill>
      <xdr:spPr>
        <a:xfrm>
          <a:off x="2379240" y="15120"/>
          <a:ext cx="522720" cy="6336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"/>
  <sheetViews>
    <sheetView tabSelected="1" zoomScale="140" zoomScaleNormal="140" workbookViewId="0">
      <selection activeCell="B95" sqref="B95:C95"/>
    </sheetView>
  </sheetViews>
  <sheetFormatPr defaultColWidth="8.5" defaultRowHeight="12.75" x14ac:dyDescent="0.2"/>
  <cols>
    <col min="1" max="1" width="2" style="15" customWidth="1"/>
    <col min="2" max="2" width="34.1640625" style="15" customWidth="1"/>
    <col min="3" max="3" width="10.83203125" style="15" customWidth="1"/>
    <col min="4" max="4" width="10" style="15" customWidth="1"/>
    <col min="5" max="8" width="7.83203125" style="15" hidden="1" customWidth="1"/>
    <col min="9" max="9" width="9" style="15" hidden="1" customWidth="1"/>
    <col min="10" max="12" width="11.33203125" style="15" customWidth="1"/>
    <col min="13" max="13" width="9" style="15" customWidth="1"/>
    <col min="14" max="16" width="11.33203125" style="15" customWidth="1"/>
    <col min="18" max="23" width="8.5" style="15" hidden="1" customWidth="1"/>
    <col min="24" max="26" width="11.33203125" style="15" customWidth="1"/>
  </cols>
  <sheetData>
    <row r="1" spans="1:26" ht="53.25" customHeight="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ht="15.75" customHeight="1" x14ac:dyDescent="0.2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1.25" customHeight="1" x14ac:dyDescent="0.2">
      <c r="A3" s="16"/>
      <c r="B3" s="17">
        <v>2025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9.75" customHeight="1" x14ac:dyDescent="0.2">
      <c r="A4" s="18"/>
      <c r="B4" s="19" t="s">
        <v>2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9.75" customHeight="1" x14ac:dyDescent="0.2">
      <c r="A5" s="18"/>
      <c r="B5" s="19" t="s">
        <v>3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1.25" customHeight="1" x14ac:dyDescent="0.2">
      <c r="A6" s="18"/>
      <c r="B6" s="19" t="s">
        <v>4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2.7" customHeight="1" x14ac:dyDescent="0.2">
      <c r="A7" s="18"/>
      <c r="B7" s="20" t="s">
        <v>5</v>
      </c>
      <c r="C7" s="16"/>
      <c r="D7" s="21" t="s">
        <v>6</v>
      </c>
      <c r="E7" s="10" t="s">
        <v>7</v>
      </c>
      <c r="F7" s="10"/>
      <c r="G7" s="10"/>
      <c r="H7" s="22"/>
      <c r="I7" s="10" t="s">
        <v>8</v>
      </c>
      <c r="J7" s="10"/>
      <c r="K7" s="10"/>
      <c r="L7" s="10"/>
      <c r="M7" s="9" t="s">
        <v>9</v>
      </c>
      <c r="N7" s="9"/>
      <c r="O7" s="9"/>
      <c r="P7" s="9"/>
      <c r="Q7" s="23"/>
      <c r="R7" s="24"/>
      <c r="S7" s="24"/>
      <c r="T7" s="24"/>
      <c r="U7" s="24"/>
      <c r="V7" s="24"/>
      <c r="W7" s="24"/>
      <c r="X7" s="8" t="s">
        <v>10</v>
      </c>
      <c r="Y7" s="8"/>
      <c r="Z7" s="8"/>
    </row>
    <row r="8" spans="1:26" ht="11.45" customHeight="1" x14ac:dyDescent="0.2">
      <c r="A8" s="18"/>
      <c r="B8" s="7" t="s">
        <v>11</v>
      </c>
      <c r="C8" s="7"/>
      <c r="D8" s="7"/>
      <c r="E8" s="6"/>
      <c r="F8" s="6"/>
      <c r="G8" s="6"/>
      <c r="H8" s="26"/>
      <c r="I8" s="25"/>
      <c r="J8" s="5"/>
      <c r="K8" s="5"/>
      <c r="L8" s="5"/>
      <c r="M8" s="5"/>
      <c r="N8" s="5"/>
      <c r="O8" s="5"/>
      <c r="P8" s="5"/>
      <c r="Q8" s="23"/>
      <c r="R8" s="24"/>
      <c r="S8" s="24"/>
      <c r="T8" s="24"/>
      <c r="U8" s="24"/>
      <c r="V8" s="24"/>
      <c r="W8" s="24"/>
      <c r="X8" s="4"/>
      <c r="Y8" s="4"/>
      <c r="Z8" s="4"/>
    </row>
    <row r="9" spans="1:26" ht="11.45" customHeight="1" x14ac:dyDescent="0.2">
      <c r="A9" s="28"/>
      <c r="B9" s="29" t="s">
        <v>12</v>
      </c>
      <c r="C9" s="18"/>
      <c r="D9" s="18"/>
      <c r="E9" s="25" t="s">
        <v>13</v>
      </c>
      <c r="F9" s="25" t="s">
        <v>14</v>
      </c>
      <c r="G9" s="25" t="s">
        <v>15</v>
      </c>
      <c r="H9" s="26"/>
      <c r="I9" s="25" t="s">
        <v>16</v>
      </c>
      <c r="J9" s="25" t="s">
        <v>13</v>
      </c>
      <c r="K9" s="25" t="s">
        <v>14</v>
      </c>
      <c r="L9" s="25" t="s">
        <v>15</v>
      </c>
      <c r="M9" s="25" t="s">
        <v>16</v>
      </c>
      <c r="N9" s="25" t="s">
        <v>13</v>
      </c>
      <c r="O9" s="25" t="s">
        <v>14</v>
      </c>
      <c r="P9" s="25" t="s">
        <v>15</v>
      </c>
      <c r="Q9" s="23"/>
      <c r="R9" s="24"/>
      <c r="S9" s="24"/>
      <c r="T9" s="24"/>
      <c r="U9" s="24"/>
      <c r="V9" s="24"/>
      <c r="W9" s="24"/>
      <c r="X9" s="25" t="s">
        <v>13</v>
      </c>
      <c r="Y9" s="25" t="s">
        <v>14</v>
      </c>
      <c r="Z9" s="25" t="s">
        <v>15</v>
      </c>
    </row>
    <row r="10" spans="1:26" ht="11.45" customHeight="1" x14ac:dyDescent="0.2">
      <c r="A10" s="28"/>
      <c r="B10" s="30" t="s">
        <v>17</v>
      </c>
      <c r="C10" s="18"/>
      <c r="D10" s="31" t="s">
        <v>18</v>
      </c>
      <c r="E10" s="32">
        <v>3.45</v>
      </c>
      <c r="F10" s="32">
        <v>9.9600000000000009</v>
      </c>
      <c r="G10" s="32">
        <v>13.4</v>
      </c>
      <c r="H10" s="18"/>
      <c r="I10" s="33">
        <f>((119.5/100.8*100)-100)/100</f>
        <v>0.18551587301587305</v>
      </c>
      <c r="J10" s="34">
        <f>E10+(E10*I10)</f>
        <v>4.0900297619047619</v>
      </c>
      <c r="K10" s="34">
        <f>F10+(F10*I10)</f>
        <v>11.807738095238097</v>
      </c>
      <c r="L10" s="34">
        <f>G10+(G10*I10)</f>
        <v>15.885912698412699</v>
      </c>
      <c r="M10" s="33">
        <v>1.2999999999999999E-2</v>
      </c>
      <c r="N10" s="35">
        <f>J10+(J10*M10)</f>
        <v>4.143200148809524</v>
      </c>
      <c r="O10" s="35">
        <f>K10+(K10*M10)</f>
        <v>11.961238690476192</v>
      </c>
      <c r="P10" s="35">
        <f>L10+(L10*M10)</f>
        <v>16.092429563492065</v>
      </c>
      <c r="Q10" s="23"/>
      <c r="R10" s="24"/>
      <c r="S10" s="24"/>
      <c r="T10" s="24"/>
      <c r="U10" s="24"/>
      <c r="V10" s="24"/>
      <c r="W10" s="24"/>
      <c r="X10" s="36"/>
      <c r="Y10" s="36"/>
      <c r="Z10" s="36"/>
    </row>
    <row r="11" spans="1:26" ht="14.25" customHeight="1" x14ac:dyDescent="0.2">
      <c r="A11" s="18"/>
      <c r="B11" s="30" t="s">
        <v>19</v>
      </c>
      <c r="C11" s="18"/>
      <c r="D11" s="31" t="s">
        <v>18</v>
      </c>
      <c r="E11" s="32">
        <v>11.49</v>
      </c>
      <c r="F11" s="32">
        <v>33.19</v>
      </c>
      <c r="G11" s="32">
        <v>44.68</v>
      </c>
      <c r="H11" s="18"/>
      <c r="I11" s="33">
        <f>((119.5/100.8*100)-100)/100</f>
        <v>0.18551587301587305</v>
      </c>
      <c r="J11" s="34">
        <f>E11+(E11*I11)</f>
        <v>13.621577380952381</v>
      </c>
      <c r="K11" s="34">
        <f>F11+(F11*I11)</f>
        <v>39.347271825396824</v>
      </c>
      <c r="L11" s="34">
        <f>G11+(G11*I11)</f>
        <v>52.968849206349205</v>
      </c>
      <c r="M11" s="33">
        <v>1.2999999999999999E-2</v>
      </c>
      <c r="N11" s="35">
        <f>J11+(J11*M11)</f>
        <v>13.798657886904762</v>
      </c>
      <c r="O11" s="35">
        <f>K11+(K11*M11)</f>
        <v>39.858786359126981</v>
      </c>
      <c r="P11" s="35">
        <f>L11+(L11*M11)</f>
        <v>53.657444246031744</v>
      </c>
      <c r="Q11" s="23"/>
      <c r="R11" s="24"/>
      <c r="S11" s="24"/>
      <c r="T11" s="24"/>
      <c r="U11" s="24"/>
      <c r="V11" s="24"/>
      <c r="W11" s="24"/>
      <c r="X11" s="36"/>
      <c r="Y11" s="36"/>
      <c r="Z11" s="36"/>
    </row>
    <row r="12" spans="1:26" ht="24.75" customHeight="1" x14ac:dyDescent="0.2">
      <c r="A12" s="18"/>
      <c r="B12" s="30" t="s">
        <v>20</v>
      </c>
      <c r="C12" s="18"/>
      <c r="D12" s="31" t="s">
        <v>18</v>
      </c>
      <c r="E12" s="32">
        <v>9.19</v>
      </c>
      <c r="F12" s="32">
        <v>26.55</v>
      </c>
      <c r="G12" s="32">
        <v>35.74</v>
      </c>
      <c r="H12" s="18"/>
      <c r="I12" s="33">
        <f>((119.5/100.8*100)-100)/100</f>
        <v>0.18551587301587305</v>
      </c>
      <c r="J12" s="34">
        <f>E12+(E12*I12)</f>
        <v>10.894890873015873</v>
      </c>
      <c r="K12" s="34">
        <f>F12+(F12*I12)</f>
        <v>31.475446428571431</v>
      </c>
      <c r="L12" s="34">
        <f>G12+(G12*I12)</f>
        <v>42.370337301587305</v>
      </c>
      <c r="M12" s="33">
        <v>1.2999999999999999E-2</v>
      </c>
      <c r="N12" s="35">
        <f>J12+(J12*M12)</f>
        <v>11.036524454365079</v>
      </c>
      <c r="O12" s="35">
        <f>K12+(K12*M12)</f>
        <v>31.884627232142858</v>
      </c>
      <c r="P12" s="35">
        <f>L12+(L12*M12)</f>
        <v>42.92115168650794</v>
      </c>
      <c r="Q12" s="23"/>
      <c r="R12" s="24"/>
      <c r="S12" s="24"/>
      <c r="T12" s="24"/>
      <c r="U12" s="24"/>
      <c r="V12" s="24"/>
      <c r="W12" s="24"/>
      <c r="X12" s="36"/>
      <c r="Y12" s="36"/>
      <c r="Z12" s="36"/>
    </row>
    <row r="13" spans="1:26" ht="11.45" customHeight="1" x14ac:dyDescent="0.2">
      <c r="A13" s="28"/>
      <c r="B13" s="29" t="s">
        <v>21</v>
      </c>
      <c r="C13" s="18"/>
      <c r="D13" s="18"/>
      <c r="E13" s="37"/>
      <c r="F13" s="37"/>
      <c r="G13" s="37"/>
      <c r="H13" s="18"/>
      <c r="I13" s="38"/>
      <c r="J13" s="39"/>
      <c r="K13" s="39"/>
      <c r="L13" s="39"/>
      <c r="M13" s="40"/>
      <c r="N13" s="41"/>
      <c r="O13" s="41"/>
      <c r="P13" s="41"/>
      <c r="Q13" s="23"/>
      <c r="R13" s="24"/>
      <c r="S13" s="24"/>
      <c r="T13" s="24"/>
      <c r="U13" s="24"/>
      <c r="V13" s="24"/>
      <c r="W13" s="24"/>
      <c r="X13" s="41"/>
      <c r="Y13" s="41"/>
      <c r="Z13" s="41"/>
    </row>
    <row r="14" spans="1:26" ht="14.25" customHeight="1" x14ac:dyDescent="0.2">
      <c r="A14" s="18"/>
      <c r="B14" s="30" t="s">
        <v>17</v>
      </c>
      <c r="C14" s="30" t="s">
        <v>22</v>
      </c>
      <c r="D14" s="31" t="s">
        <v>23</v>
      </c>
      <c r="E14" s="32">
        <v>4.5999999999999996</v>
      </c>
      <c r="F14" s="32">
        <v>4.21</v>
      </c>
      <c r="G14" s="32">
        <v>8.81</v>
      </c>
      <c r="H14" s="18"/>
      <c r="I14" s="33">
        <f>((119.5/100.8*100)-100)/100</f>
        <v>0.18551587301587305</v>
      </c>
      <c r="J14" s="34">
        <f>E14+(E14*I14)</f>
        <v>5.4533730158730158</v>
      </c>
      <c r="K14" s="34">
        <f>F14+(F14*I14)</f>
        <v>4.9910218253968255</v>
      </c>
      <c r="L14" s="34">
        <f>G14+(G14*I14)</f>
        <v>10.444394841269842</v>
      </c>
      <c r="M14" s="33">
        <v>1.2999999999999999E-2</v>
      </c>
      <c r="N14" s="35">
        <f>J14+(J14*M14)</f>
        <v>5.5242668650793654</v>
      </c>
      <c r="O14" s="35">
        <f>K14+(K14*M14)</f>
        <v>5.055905109126984</v>
      </c>
      <c r="P14" s="35">
        <f>L14+(L14*M14)</f>
        <v>10.580171974206349</v>
      </c>
      <c r="Q14" s="23"/>
      <c r="R14" s="24"/>
      <c r="S14" s="24"/>
      <c r="T14" s="24"/>
      <c r="U14" s="24"/>
      <c r="V14" s="24"/>
      <c r="W14" s="24"/>
      <c r="X14" s="36"/>
      <c r="Y14" s="36"/>
      <c r="Z14" s="36"/>
    </row>
    <row r="15" spans="1:26" ht="14.25" customHeight="1" x14ac:dyDescent="0.2">
      <c r="A15" s="18"/>
      <c r="B15" s="18"/>
      <c r="C15" s="30" t="s">
        <v>24</v>
      </c>
      <c r="D15" s="31" t="s">
        <v>23</v>
      </c>
      <c r="E15" s="32">
        <v>4.9800000000000004</v>
      </c>
      <c r="F15" s="32">
        <v>4.21</v>
      </c>
      <c r="G15" s="32">
        <v>9.19</v>
      </c>
      <c r="H15" s="18"/>
      <c r="I15" s="33">
        <f>((119.5/100.8*100)-100)/100</f>
        <v>0.18551587301587305</v>
      </c>
      <c r="J15" s="34">
        <f>E15+(E15*I15)</f>
        <v>5.9038690476190485</v>
      </c>
      <c r="K15" s="34">
        <f>F15+(F15*I15)</f>
        <v>4.9910218253968255</v>
      </c>
      <c r="L15" s="34">
        <f>G15+(G15*I15)</f>
        <v>10.894890873015873</v>
      </c>
      <c r="M15" s="33">
        <v>1.2999999999999999E-2</v>
      </c>
      <c r="N15" s="35">
        <f>J15+(J15*M15)</f>
        <v>5.9806193452380958</v>
      </c>
      <c r="O15" s="35">
        <f>K15+(K15*M15)</f>
        <v>5.055905109126984</v>
      </c>
      <c r="P15" s="35">
        <f>L15+(L15*M15)</f>
        <v>11.036524454365079</v>
      </c>
      <c r="Q15" s="23"/>
      <c r="R15" s="24"/>
      <c r="S15" s="24"/>
      <c r="T15" s="24"/>
      <c r="U15" s="24"/>
      <c r="V15" s="24"/>
      <c r="W15" s="24"/>
      <c r="X15" s="36"/>
      <c r="Y15" s="36"/>
      <c r="Z15" s="36"/>
    </row>
    <row r="16" spans="1:26" ht="14.25" customHeight="1" x14ac:dyDescent="0.2">
      <c r="A16" s="18"/>
      <c r="B16" s="30" t="s">
        <v>19</v>
      </c>
      <c r="C16" s="30" t="s">
        <v>22</v>
      </c>
      <c r="D16" s="31" t="s">
        <v>23</v>
      </c>
      <c r="E16" s="32">
        <v>15.21</v>
      </c>
      <c r="F16" s="32">
        <v>14.04</v>
      </c>
      <c r="G16" s="32">
        <v>29.25</v>
      </c>
      <c r="H16" s="18"/>
      <c r="I16" s="33">
        <f>((119.5/100.8*100)-100)/100</f>
        <v>0.18551587301587305</v>
      </c>
      <c r="J16" s="34">
        <f>E16+(E16*I16)</f>
        <v>18.031696428571429</v>
      </c>
      <c r="K16" s="34">
        <f>F16+(F16*I16)</f>
        <v>16.644642857142856</v>
      </c>
      <c r="L16" s="34">
        <f>G16+(G16*I16)</f>
        <v>34.676339285714285</v>
      </c>
      <c r="M16" s="33">
        <v>1.2999999999999999E-2</v>
      </c>
      <c r="N16" s="35">
        <f>J16+(J16*M16)</f>
        <v>18.266108482142858</v>
      </c>
      <c r="O16" s="35">
        <f>K16+(K16*M16)</f>
        <v>16.861023214285712</v>
      </c>
      <c r="P16" s="35">
        <f>L16+(L16*M16)</f>
        <v>35.12713169642857</v>
      </c>
      <c r="Q16" s="23"/>
      <c r="R16" s="24"/>
      <c r="S16" s="24"/>
      <c r="T16" s="24"/>
      <c r="U16" s="24"/>
      <c r="V16" s="24"/>
      <c r="W16" s="24"/>
      <c r="X16" s="36"/>
      <c r="Y16" s="36"/>
      <c r="Z16" s="36"/>
    </row>
    <row r="17" spans="1:26" ht="15.75" customHeight="1" x14ac:dyDescent="0.2">
      <c r="A17" s="18"/>
      <c r="B17" s="18"/>
      <c r="C17" s="30" t="s">
        <v>24</v>
      </c>
      <c r="D17" s="31" t="s">
        <v>23</v>
      </c>
      <c r="E17" s="32">
        <v>16.59</v>
      </c>
      <c r="F17" s="32">
        <v>14.04</v>
      </c>
      <c r="G17" s="32">
        <v>30.63</v>
      </c>
      <c r="H17" s="18"/>
      <c r="I17" s="33">
        <f>((119.5/100.8*100)-100)/100</f>
        <v>0.18551587301587305</v>
      </c>
      <c r="J17" s="34">
        <f>E17+(E17*I17)</f>
        <v>19.667708333333334</v>
      </c>
      <c r="K17" s="34">
        <f>F17+(F17*I17)</f>
        <v>16.644642857142856</v>
      </c>
      <c r="L17" s="34">
        <f>G17+(G17*I17)</f>
        <v>36.312351190476193</v>
      </c>
      <c r="M17" s="33">
        <v>1.2999999999999999E-2</v>
      </c>
      <c r="N17" s="35">
        <f>J17+(J17*M17)</f>
        <v>19.923388541666668</v>
      </c>
      <c r="O17" s="35">
        <f>K17+(K17*M17)</f>
        <v>16.861023214285712</v>
      </c>
      <c r="P17" s="35">
        <f>L17+(L17*M17)</f>
        <v>36.784411755952384</v>
      </c>
      <c r="Q17" s="23"/>
      <c r="R17" s="24"/>
      <c r="S17" s="24"/>
      <c r="T17" s="24"/>
      <c r="U17" s="24"/>
      <c r="V17" s="24"/>
      <c r="W17" s="24"/>
      <c r="X17" s="36"/>
      <c r="Y17" s="36"/>
      <c r="Z17" s="36"/>
    </row>
    <row r="18" spans="1:26" ht="11.45" customHeight="1" x14ac:dyDescent="0.2">
      <c r="A18" s="28"/>
      <c r="B18" s="29" t="s">
        <v>25</v>
      </c>
      <c r="C18" s="18"/>
      <c r="D18" s="18"/>
      <c r="E18" s="37"/>
      <c r="F18" s="37"/>
      <c r="G18" s="37"/>
      <c r="H18" s="18"/>
      <c r="I18" s="38"/>
      <c r="J18" s="39"/>
      <c r="K18" s="39"/>
      <c r="L18" s="39"/>
      <c r="M18" s="40"/>
      <c r="N18" s="41"/>
      <c r="O18" s="41"/>
      <c r="P18" s="41"/>
      <c r="Q18" s="23"/>
      <c r="R18" s="24"/>
      <c r="S18" s="24"/>
      <c r="T18" s="24"/>
      <c r="U18" s="24"/>
      <c r="V18" s="24"/>
      <c r="W18" s="24"/>
      <c r="X18" s="41"/>
      <c r="Y18" s="41"/>
      <c r="Z18" s="41"/>
    </row>
    <row r="19" spans="1:26" ht="11.45" customHeight="1" x14ac:dyDescent="0.2">
      <c r="A19" s="28"/>
      <c r="B19" s="30" t="s">
        <v>17</v>
      </c>
      <c r="C19" s="18"/>
      <c r="D19" s="31" t="s">
        <v>18</v>
      </c>
      <c r="E19" s="32">
        <v>4.05</v>
      </c>
      <c r="F19" s="32">
        <v>2.02</v>
      </c>
      <c r="G19" s="32">
        <v>6.07</v>
      </c>
      <c r="H19" s="18"/>
      <c r="I19" s="33">
        <f>((119.5/100.8*100)-100)/100</f>
        <v>0.18551587301587305</v>
      </c>
      <c r="J19" s="34">
        <f>E19+(E19*I19)</f>
        <v>4.8013392857142856</v>
      </c>
      <c r="K19" s="34">
        <f>F19+(F19*I19)</f>
        <v>2.3947420634920635</v>
      </c>
      <c r="L19" s="34">
        <f>G19+(G19*I19)</f>
        <v>7.1960813492063496</v>
      </c>
      <c r="M19" s="33">
        <v>1.2999999999999999E-2</v>
      </c>
      <c r="N19" s="35">
        <f>J19+(J19*M19)</f>
        <v>4.8637566964285712</v>
      </c>
      <c r="O19" s="35">
        <f>K19+(K19*M19)</f>
        <v>2.4258737103174606</v>
      </c>
      <c r="P19" s="35">
        <f>L19+(L19*M19)</f>
        <v>7.2896304067460322</v>
      </c>
      <c r="Q19" s="23"/>
      <c r="R19" s="24"/>
      <c r="S19" s="24"/>
      <c r="T19" s="24"/>
      <c r="U19" s="24"/>
      <c r="V19" s="24"/>
      <c r="W19" s="24"/>
      <c r="X19" s="36"/>
      <c r="Y19" s="36"/>
      <c r="Z19" s="36"/>
    </row>
    <row r="20" spans="1:26" ht="15.75" customHeight="1" x14ac:dyDescent="0.2">
      <c r="A20" s="18"/>
      <c r="B20" s="30" t="s">
        <v>19</v>
      </c>
      <c r="C20" s="18"/>
      <c r="D20" s="31" t="s">
        <v>18</v>
      </c>
      <c r="E20" s="32">
        <v>13.48</v>
      </c>
      <c r="F20" s="32">
        <v>6.74</v>
      </c>
      <c r="G20" s="32">
        <v>20.23</v>
      </c>
      <c r="H20" s="18"/>
      <c r="I20" s="33">
        <f>((119.5/100.8*100)-100)/100</f>
        <v>0.18551587301587305</v>
      </c>
      <c r="J20" s="34">
        <f>E20+(E20*I20)</f>
        <v>15.980753968253969</v>
      </c>
      <c r="K20" s="34">
        <f>F20+(F20*I20)</f>
        <v>7.9903769841269847</v>
      </c>
      <c r="L20" s="34">
        <f>G20+(G20*I20)</f>
        <v>23.982986111111114</v>
      </c>
      <c r="M20" s="33">
        <v>1.2999999999999999E-2</v>
      </c>
      <c r="N20" s="35">
        <f>J20+(J20*M20)</f>
        <v>16.188503769841272</v>
      </c>
      <c r="O20" s="35">
        <f>K20+(K20*M20)</f>
        <v>8.0942518849206362</v>
      </c>
      <c r="P20" s="35">
        <f>L20+(L20*M20)</f>
        <v>24.294764930555559</v>
      </c>
      <c r="Q20" s="23"/>
      <c r="R20" s="24"/>
      <c r="S20" s="24"/>
      <c r="T20" s="24"/>
      <c r="U20" s="24"/>
      <c r="V20" s="24"/>
      <c r="W20" s="24"/>
      <c r="X20" s="36"/>
      <c r="Y20" s="36"/>
      <c r="Z20" s="36"/>
    </row>
    <row r="21" spans="1:26" ht="11.45" customHeight="1" x14ac:dyDescent="0.2">
      <c r="A21" s="28"/>
      <c r="B21" s="29" t="s">
        <v>26</v>
      </c>
      <c r="C21" s="18"/>
      <c r="D21" s="18"/>
      <c r="E21" s="37"/>
      <c r="F21" s="37"/>
      <c r="G21" s="37"/>
      <c r="H21" s="18"/>
      <c r="I21" s="38"/>
      <c r="J21" s="39"/>
      <c r="K21" s="39"/>
      <c r="L21" s="39"/>
      <c r="M21" s="40"/>
      <c r="N21" s="41"/>
      <c r="O21" s="41"/>
      <c r="P21" s="41"/>
      <c r="Q21" s="23"/>
      <c r="R21" s="24"/>
      <c r="S21" s="24"/>
      <c r="T21" s="24"/>
      <c r="U21" s="24"/>
      <c r="V21" s="24"/>
      <c r="W21" s="24"/>
      <c r="X21" s="41"/>
      <c r="Y21" s="41"/>
      <c r="Z21" s="41"/>
    </row>
    <row r="22" spans="1:26" ht="11.45" customHeight="1" x14ac:dyDescent="0.2">
      <c r="A22" s="28"/>
      <c r="B22" s="30" t="s">
        <v>17</v>
      </c>
      <c r="C22" s="18"/>
      <c r="D22" s="31" t="s">
        <v>23</v>
      </c>
      <c r="E22" s="32">
        <v>8.0399999999999991</v>
      </c>
      <c r="F22" s="32">
        <v>2.68</v>
      </c>
      <c r="G22" s="32">
        <v>10.72</v>
      </c>
      <c r="H22" s="18"/>
      <c r="I22" s="33">
        <f>((119.5/100.8*100)-100)/100</f>
        <v>0.18551587301587305</v>
      </c>
      <c r="J22" s="34">
        <f>E22+(E22*I22)</f>
        <v>9.5315476190476183</v>
      </c>
      <c r="K22" s="34">
        <f>F22+(F22*I22)</f>
        <v>3.1771825396825397</v>
      </c>
      <c r="L22" s="34">
        <f>G22+(G22*I22)</f>
        <v>12.708730158730159</v>
      </c>
      <c r="M22" s="33">
        <v>1.2999999999999999E-2</v>
      </c>
      <c r="N22" s="35">
        <f>J22+(J22*M22)</f>
        <v>9.6554577380952367</v>
      </c>
      <c r="O22" s="35">
        <f>K22+(K22*M22)</f>
        <v>3.2184859126984127</v>
      </c>
      <c r="P22" s="35">
        <f>L22+(L22*M22)</f>
        <v>12.873943650793651</v>
      </c>
      <c r="Q22" s="23"/>
      <c r="R22" s="24"/>
      <c r="S22" s="24"/>
      <c r="T22" s="24"/>
      <c r="U22" s="24"/>
      <c r="V22" s="24"/>
      <c r="W22" s="24"/>
      <c r="X22" s="36"/>
      <c r="Y22" s="36"/>
      <c r="Z22" s="36"/>
    </row>
    <row r="23" spans="1:26" ht="15.75" customHeight="1" x14ac:dyDescent="0.2">
      <c r="A23" s="18"/>
      <c r="B23" s="30" t="s">
        <v>19</v>
      </c>
      <c r="C23" s="18"/>
      <c r="D23" s="31" t="s">
        <v>23</v>
      </c>
      <c r="E23" s="32">
        <v>26.81</v>
      </c>
      <c r="F23" s="32">
        <v>8.94</v>
      </c>
      <c r="G23" s="32">
        <v>35.74</v>
      </c>
      <c r="H23" s="18"/>
      <c r="I23" s="33">
        <f>((119.5/100.8*100)-100)/100</f>
        <v>0.18551587301587305</v>
      </c>
      <c r="J23" s="34">
        <f>E23+(E23*I23)</f>
        <v>31.783680555555556</v>
      </c>
      <c r="K23" s="34">
        <f>F23+(F23*I23)</f>
        <v>10.598511904761905</v>
      </c>
      <c r="L23" s="34">
        <f>G23+(G23*I23)</f>
        <v>42.370337301587305</v>
      </c>
      <c r="M23" s="33">
        <v>1.2999999999999999E-2</v>
      </c>
      <c r="N23" s="35">
        <f>J23+(J23*M23)</f>
        <v>32.196868402777781</v>
      </c>
      <c r="O23" s="35">
        <f>K23+(K23*M23)</f>
        <v>10.736292559523809</v>
      </c>
      <c r="P23" s="35">
        <f>L23+(L23*M23)</f>
        <v>42.92115168650794</v>
      </c>
      <c r="Q23" s="23"/>
      <c r="R23" s="24"/>
      <c r="S23" s="24"/>
      <c r="T23" s="24"/>
      <c r="U23" s="24"/>
      <c r="V23" s="24"/>
      <c r="W23" s="24"/>
      <c r="X23" s="36"/>
      <c r="Y23" s="36"/>
      <c r="Z23" s="36"/>
    </row>
    <row r="24" spans="1:26" ht="11.45" customHeight="1" x14ac:dyDescent="0.2">
      <c r="A24" s="28"/>
      <c r="B24" s="7" t="s">
        <v>27</v>
      </c>
      <c r="C24" s="7"/>
      <c r="D24" s="7"/>
      <c r="E24" s="42" t="s">
        <v>28</v>
      </c>
      <c r="F24" s="25">
        <v>2009</v>
      </c>
      <c r="G24" s="25">
        <v>2010</v>
      </c>
      <c r="H24" s="43" t="s">
        <v>29</v>
      </c>
      <c r="I24" s="25">
        <v>2018</v>
      </c>
      <c r="J24" s="5"/>
      <c r="K24" s="5"/>
      <c r="L24" s="5"/>
      <c r="M24" s="44"/>
      <c r="N24" s="25"/>
      <c r="O24" s="25"/>
      <c r="P24" s="25"/>
      <c r="Q24" s="23"/>
      <c r="R24" s="24"/>
      <c r="S24" s="24"/>
      <c r="T24" s="24"/>
      <c r="U24" s="24"/>
      <c r="V24" s="24"/>
      <c r="W24" s="24"/>
      <c r="X24" s="25"/>
      <c r="Y24" s="25"/>
      <c r="Z24" s="25"/>
    </row>
    <row r="25" spans="1:26" ht="11.45" customHeight="1" x14ac:dyDescent="0.2">
      <c r="A25" s="28"/>
      <c r="B25" s="29" t="s">
        <v>30</v>
      </c>
      <c r="C25" s="18"/>
      <c r="D25" s="18"/>
      <c r="E25" s="18"/>
      <c r="F25" s="18"/>
      <c r="G25" s="18"/>
      <c r="H25" s="18"/>
      <c r="I25" s="18"/>
      <c r="J25" s="6" t="s">
        <v>31</v>
      </c>
      <c r="K25" s="6"/>
      <c r="L25" s="6"/>
      <c r="M25" s="18"/>
      <c r="N25" s="6" t="s">
        <v>31</v>
      </c>
      <c r="O25" s="6"/>
      <c r="P25" s="6"/>
      <c r="Q25" s="23"/>
      <c r="R25" s="45"/>
      <c r="S25" s="45"/>
      <c r="T25" s="45"/>
      <c r="U25" s="45"/>
      <c r="V25" s="45"/>
      <c r="W25" s="45"/>
      <c r="X25" s="6" t="s">
        <v>31</v>
      </c>
      <c r="Y25" s="6"/>
      <c r="Z25" s="6"/>
    </row>
    <row r="26" spans="1:26" ht="12" customHeight="1" x14ac:dyDescent="0.2">
      <c r="A26" s="18"/>
      <c r="B26" s="3" t="s">
        <v>32</v>
      </c>
      <c r="C26" s="3"/>
      <c r="D26" s="31" t="s">
        <v>23</v>
      </c>
      <c r="E26" s="32">
        <v>214.1</v>
      </c>
      <c r="F26" s="46">
        <v>3.4299999999999997E-2</v>
      </c>
      <c r="G26" s="46">
        <v>8.9999999999999993E-3</v>
      </c>
      <c r="H26" s="46">
        <v>2.1999999999999999E-2</v>
      </c>
      <c r="I26" s="46">
        <v>7.0000000000000001E-3</v>
      </c>
      <c r="J26" s="47">
        <f>((122.5/101.2*100)-100)/100</f>
        <v>0.21047430830039532</v>
      </c>
      <c r="K26" s="48">
        <v>297.99</v>
      </c>
      <c r="L26" s="49"/>
      <c r="M26" s="50">
        <v>2E-3</v>
      </c>
      <c r="N26" s="39"/>
      <c r="O26" s="35">
        <f>K26+(K26*M26)</f>
        <v>298.58598000000001</v>
      </c>
      <c r="P26" s="41"/>
      <c r="Q26" s="23"/>
      <c r="R26" s="51">
        <f>E26+(E26*F26)</f>
        <v>221.44362999999998</v>
      </c>
      <c r="S26" s="51">
        <f>R26+(R26*G26)</f>
        <v>223.43662266999999</v>
      </c>
      <c r="T26" s="51">
        <f>S26+(S26*H26)</f>
        <v>228.35222836873999</v>
      </c>
      <c r="U26" s="51">
        <f>T26+(T26*I26)</f>
        <v>229.95069396732117</v>
      </c>
      <c r="V26" s="52"/>
      <c r="W26" s="53" t="s">
        <v>33</v>
      </c>
      <c r="X26" s="39"/>
      <c r="Y26" s="36"/>
      <c r="Z26" s="41"/>
    </row>
    <row r="27" spans="1:26" ht="13.5" customHeight="1" x14ac:dyDescent="0.2">
      <c r="A27" s="18"/>
      <c r="B27" s="3" t="s">
        <v>34</v>
      </c>
      <c r="C27" s="3"/>
      <c r="D27" s="31" t="s">
        <v>23</v>
      </c>
      <c r="E27" s="32">
        <v>923.27</v>
      </c>
      <c r="F27" s="46">
        <v>3.2500000000000001E-2</v>
      </c>
      <c r="G27" s="46">
        <v>5.7000000000000002E-2</v>
      </c>
      <c r="H27" s="2" t="s">
        <v>35</v>
      </c>
      <c r="I27" s="2"/>
      <c r="J27" s="47">
        <f>((124.7/102*100)-100)/100</f>
        <v>0.22254901960784323</v>
      </c>
      <c r="K27" s="48">
        <f>T27+(T27*J27)</f>
        <v>1363.2496196262587</v>
      </c>
      <c r="L27" s="18"/>
      <c r="M27" s="50">
        <v>2E-3</v>
      </c>
      <c r="N27" s="54"/>
      <c r="O27" s="35">
        <f>K27+(K27*M27)</f>
        <v>1365.9761188655111</v>
      </c>
      <c r="P27" s="41"/>
      <c r="Q27" s="23"/>
      <c r="R27" s="51">
        <f>E27+(E27*F27)</f>
        <v>953.27627499999994</v>
      </c>
      <c r="S27" s="55">
        <f>R27+(R27*G27)</f>
        <v>1007.6130226749999</v>
      </c>
      <c r="T27" s="1">
        <f>S27+(S27*W27)</f>
        <v>1115.0879005764104</v>
      </c>
      <c r="U27" s="1"/>
      <c r="V27" s="24"/>
      <c r="W27" s="56">
        <f>((99.3*1.071/96.1*100)-100)/100</f>
        <v>0.10666285119667009</v>
      </c>
      <c r="X27" s="54"/>
      <c r="Y27" s="36"/>
      <c r="Z27" s="41"/>
    </row>
    <row r="28" spans="1:26" ht="15.75" customHeight="1" x14ac:dyDescent="0.2">
      <c r="A28" s="18"/>
      <c r="B28" s="3" t="s">
        <v>36</v>
      </c>
      <c r="C28" s="3"/>
      <c r="D28" s="31" t="s">
        <v>23</v>
      </c>
      <c r="E28" s="32">
        <v>636.74</v>
      </c>
      <c r="F28" s="46">
        <v>3.2500000000000001E-2</v>
      </c>
      <c r="G28" s="46">
        <v>5.7000000000000002E-2</v>
      </c>
      <c r="H28" s="2" t="s">
        <v>35</v>
      </c>
      <c r="I28" s="2"/>
      <c r="J28" s="47">
        <f>((124.7/102*100)-100)/100</f>
        <v>0.22254901960784323</v>
      </c>
      <c r="K28" s="48">
        <f>T28+(T28*J28)</f>
        <v>940.17520638689007</v>
      </c>
      <c r="L28" s="18"/>
      <c r="M28" s="50">
        <v>2E-3</v>
      </c>
      <c r="N28" s="54"/>
      <c r="O28" s="35">
        <f>K28+(K28*M28)</f>
        <v>942.0555567996638</v>
      </c>
      <c r="P28" s="41"/>
      <c r="Q28" s="23"/>
      <c r="R28" s="51">
        <f>E28+(E28*F28)</f>
        <v>657.43404999999996</v>
      </c>
      <c r="S28" s="51">
        <f>R28+(R28*G28)</f>
        <v>694.90779084999997</v>
      </c>
      <c r="T28" s="1">
        <f>S28+(S28*W28)</f>
        <v>769.02863714084026</v>
      </c>
      <c r="U28" s="1"/>
      <c r="V28" s="24"/>
      <c r="W28" s="56">
        <f>((99.3*1.071/96.1*100)-100)/100</f>
        <v>0.10666285119667009</v>
      </c>
      <c r="X28" s="54"/>
      <c r="Y28" s="36"/>
      <c r="Z28" s="41"/>
    </row>
    <row r="29" spans="1:26" ht="11.45" customHeight="1" x14ac:dyDescent="0.2">
      <c r="A29" s="28"/>
      <c r="B29" s="29" t="s">
        <v>37</v>
      </c>
      <c r="C29" s="18"/>
      <c r="D29" s="18"/>
      <c r="E29" s="37"/>
      <c r="F29" s="37"/>
      <c r="G29" s="37"/>
      <c r="H29" s="37"/>
      <c r="I29" s="37"/>
      <c r="J29" s="6" t="s">
        <v>31</v>
      </c>
      <c r="K29" s="6"/>
      <c r="L29" s="6"/>
      <c r="M29" s="40"/>
      <c r="N29" s="6" t="s">
        <v>31</v>
      </c>
      <c r="O29" s="6"/>
      <c r="P29" s="6"/>
      <c r="Q29" s="23"/>
      <c r="R29" s="24"/>
      <c r="S29" s="24"/>
      <c r="T29" s="24"/>
      <c r="U29" s="24"/>
      <c r="V29" s="24"/>
      <c r="W29" s="24"/>
      <c r="X29" s="6" t="s">
        <v>31</v>
      </c>
      <c r="Y29" s="6"/>
      <c r="Z29" s="6"/>
    </row>
    <row r="30" spans="1:26" ht="12" customHeight="1" x14ac:dyDescent="0.2">
      <c r="A30" s="18"/>
      <c r="B30" s="3" t="s">
        <v>32</v>
      </c>
      <c r="C30" s="3"/>
      <c r="D30" s="31" t="s">
        <v>23</v>
      </c>
      <c r="E30" s="32">
        <v>149.87</v>
      </c>
      <c r="F30" s="46">
        <v>3.4299999999999997E-2</v>
      </c>
      <c r="G30" s="46">
        <v>8.9999999999999993E-3</v>
      </c>
      <c r="H30" s="46">
        <v>2.1999999999999999E-2</v>
      </c>
      <c r="I30" s="46">
        <v>7.0000000000000001E-3</v>
      </c>
      <c r="J30" s="47">
        <f>((122.5/101.2*100)-100)/100</f>
        <v>0.21047430830039532</v>
      </c>
      <c r="K30" s="34">
        <v>208.6</v>
      </c>
      <c r="L30" s="18"/>
      <c r="M30" s="50">
        <v>2E-3</v>
      </c>
      <c r="N30" s="54"/>
      <c r="O30" s="35">
        <v>209.01</v>
      </c>
      <c r="P30" s="41"/>
      <c r="Q30" s="23"/>
      <c r="R30" s="51">
        <f>E30+(E30*F30)</f>
        <v>155.01054100000002</v>
      </c>
      <c r="S30" s="51">
        <f>R30+(R30*G30)</f>
        <v>156.40563586900001</v>
      </c>
      <c r="T30" s="51">
        <f>S30+(S30*H30)</f>
        <v>159.84655985811801</v>
      </c>
      <c r="U30" s="51">
        <f>T30+(T30*I30)</f>
        <v>160.96548577712483</v>
      </c>
      <c r="V30" s="24"/>
      <c r="W30" s="24"/>
      <c r="X30" s="54"/>
      <c r="Y30" s="36"/>
      <c r="Z30" s="41"/>
    </row>
    <row r="31" spans="1:26" ht="13.5" customHeight="1" x14ac:dyDescent="0.2">
      <c r="A31" s="18"/>
      <c r="B31" s="3" t="s">
        <v>34</v>
      </c>
      <c r="C31" s="3"/>
      <c r="D31" s="31" t="s">
        <v>23</v>
      </c>
      <c r="E31" s="32">
        <v>646.29</v>
      </c>
      <c r="F31" s="46">
        <v>3.2500000000000001E-2</v>
      </c>
      <c r="G31" s="46">
        <v>5.7000000000000002E-2</v>
      </c>
      <c r="H31" s="2" t="s">
        <v>35</v>
      </c>
      <c r="I31" s="2"/>
      <c r="J31" s="47">
        <f>((124.7/102*100)-100)/100</f>
        <v>0.22254901960784323</v>
      </c>
      <c r="K31" s="34">
        <f>T31+(T31*J31)</f>
        <v>954.27621028329179</v>
      </c>
      <c r="L31" s="18"/>
      <c r="M31" s="50">
        <v>2E-3</v>
      </c>
      <c r="N31" s="54"/>
      <c r="O31" s="35">
        <f>K31+(K31*M31)</f>
        <v>956.18476270385838</v>
      </c>
      <c r="P31" s="41"/>
      <c r="Q31" s="23"/>
      <c r="R31" s="51">
        <f>E31+(E31*F31)</f>
        <v>667.29442499999993</v>
      </c>
      <c r="S31" s="55">
        <f>R31+(R31*G31)</f>
        <v>705.33020722499998</v>
      </c>
      <c r="T31" s="1">
        <f>S31+(S31*W31)</f>
        <v>780.56273816275666</v>
      </c>
      <c r="U31" s="1"/>
      <c r="V31" s="24"/>
      <c r="W31" s="56">
        <f>((99.3*1.071/96.1*100)-100)/100</f>
        <v>0.10666285119667009</v>
      </c>
      <c r="X31" s="54"/>
      <c r="Y31" s="36"/>
      <c r="Z31" s="41"/>
    </row>
    <row r="32" spans="1:26" ht="15.75" customHeight="1" x14ac:dyDescent="0.2">
      <c r="A32" s="18"/>
      <c r="B32" s="3" t="s">
        <v>36</v>
      </c>
      <c r="C32" s="3"/>
      <c r="D32" s="31" t="s">
        <v>23</v>
      </c>
      <c r="E32" s="32">
        <v>445.72</v>
      </c>
      <c r="F32" s="46">
        <v>3.2500000000000001E-2</v>
      </c>
      <c r="G32" s="46">
        <v>5.7000000000000002E-2</v>
      </c>
      <c r="H32" s="2" t="s">
        <v>35</v>
      </c>
      <c r="I32" s="2"/>
      <c r="J32" s="47">
        <f>((124.7/102*100)-100)/100</f>
        <v>0.22254901960784323</v>
      </c>
      <c r="K32" s="34">
        <f>T32+(T32*J32)</f>
        <v>658.12559756064434</v>
      </c>
      <c r="L32" s="18"/>
      <c r="M32" s="50">
        <v>2E-3</v>
      </c>
      <c r="N32" s="54"/>
      <c r="O32" s="35">
        <f>K32+(K32*M32)</f>
        <v>659.44184875576559</v>
      </c>
      <c r="P32" s="41"/>
      <c r="Q32" s="23"/>
      <c r="R32" s="51">
        <f>E32+(E32*F32)</f>
        <v>460.20590000000004</v>
      </c>
      <c r="S32" s="51">
        <f>R32+(R32*G32)</f>
        <v>486.43763630000007</v>
      </c>
      <c r="T32" s="1">
        <f>S32+(S32*W32)</f>
        <v>538.32246151712684</v>
      </c>
      <c r="U32" s="1"/>
      <c r="V32" s="24"/>
      <c r="W32" s="56">
        <f>((99.3*1.071/96.1*100)-100)/100</f>
        <v>0.10666285119667009</v>
      </c>
      <c r="X32" s="54"/>
      <c r="Y32" s="36"/>
      <c r="Z32" s="41"/>
    </row>
    <row r="33" spans="1:26" ht="9.75" customHeight="1" x14ac:dyDescent="0.2">
      <c r="A33" s="28"/>
      <c r="B33" s="57" t="s">
        <v>38</v>
      </c>
      <c r="C33" s="18"/>
      <c r="D33" s="18"/>
      <c r="E33" s="18"/>
      <c r="F33" s="18"/>
      <c r="G33" s="18"/>
      <c r="H33" s="18"/>
      <c r="I33" s="18"/>
      <c r="J33" s="18"/>
      <c r="K33" s="18"/>
      <c r="L33" s="43"/>
      <c r="M33" s="43"/>
      <c r="N33" s="43"/>
      <c r="O33" s="43"/>
      <c r="P33" s="25"/>
      <c r="Q33" s="23"/>
      <c r="R33" s="58"/>
      <c r="S33" s="58"/>
      <c r="T33" s="58"/>
      <c r="U33" s="58"/>
      <c r="V33" s="58"/>
      <c r="W33" s="58"/>
      <c r="X33" s="43"/>
      <c r="Y33" s="43"/>
      <c r="Z33" s="25" t="s">
        <v>39</v>
      </c>
    </row>
    <row r="34" spans="1:26" ht="8.25" customHeight="1" x14ac:dyDescent="0.2">
      <c r="A34" s="28"/>
      <c r="B34" s="115" t="s">
        <v>40</v>
      </c>
      <c r="C34" s="115"/>
      <c r="D34" s="59">
        <v>0.09</v>
      </c>
      <c r="E34" s="18"/>
      <c r="F34" s="18"/>
      <c r="G34" s="18"/>
      <c r="H34" s="18"/>
      <c r="I34" s="18"/>
      <c r="J34" s="18"/>
      <c r="K34" s="18"/>
      <c r="L34" s="59"/>
      <c r="M34" s="59"/>
      <c r="N34" s="60"/>
      <c r="O34" s="60"/>
      <c r="P34" s="60"/>
      <c r="Q34" s="23"/>
      <c r="R34" s="24"/>
      <c r="S34" s="24"/>
      <c r="T34" s="24"/>
      <c r="U34" s="24"/>
      <c r="V34" s="24"/>
      <c r="W34" s="24"/>
      <c r="X34" s="60"/>
      <c r="Y34" s="60"/>
      <c r="Z34" s="61"/>
    </row>
    <row r="35" spans="1:26" ht="8.25" customHeight="1" x14ac:dyDescent="0.2">
      <c r="A35" s="28"/>
      <c r="B35" s="115" t="s">
        <v>41</v>
      </c>
      <c r="C35" s="115"/>
      <c r="D35" s="59">
        <v>0.08</v>
      </c>
      <c r="E35" s="18"/>
      <c r="F35" s="18"/>
      <c r="G35" s="18"/>
      <c r="H35" s="18"/>
      <c r="I35" s="18"/>
      <c r="J35" s="18"/>
      <c r="K35" s="18"/>
      <c r="L35" s="59"/>
      <c r="M35" s="59"/>
      <c r="N35" s="60"/>
      <c r="O35" s="60"/>
      <c r="P35" s="60"/>
      <c r="Q35" s="23"/>
      <c r="R35" s="24"/>
      <c r="S35" s="24"/>
      <c r="T35" s="24"/>
      <c r="U35" s="24"/>
      <c r="V35" s="24"/>
      <c r="W35" s="24"/>
      <c r="X35" s="60"/>
      <c r="Y35" s="60"/>
      <c r="Z35" s="61"/>
    </row>
    <row r="36" spans="1:26" ht="8.25" customHeight="1" x14ac:dyDescent="0.2">
      <c r="A36" s="28"/>
      <c r="B36" s="115" t="s">
        <v>42</v>
      </c>
      <c r="C36" s="115"/>
      <c r="D36" s="59">
        <v>0.08</v>
      </c>
      <c r="E36" s="18"/>
      <c r="F36" s="18"/>
      <c r="G36" s="18"/>
      <c r="H36" s="18"/>
      <c r="I36" s="18"/>
      <c r="J36" s="18"/>
      <c r="K36" s="18"/>
      <c r="L36" s="59"/>
      <c r="M36" s="59"/>
      <c r="N36" s="60"/>
      <c r="O36" s="60"/>
      <c r="P36" s="60"/>
      <c r="Q36" s="23"/>
      <c r="R36" s="24"/>
      <c r="S36" s="24"/>
      <c r="T36" s="24"/>
      <c r="U36" s="24"/>
      <c r="V36" s="24"/>
      <c r="W36" s="24"/>
      <c r="X36" s="60"/>
      <c r="Y36" s="60"/>
      <c r="Z36" s="61"/>
    </row>
    <row r="37" spans="1:26" ht="8.25" customHeight="1" x14ac:dyDescent="0.2">
      <c r="A37" s="28"/>
      <c r="B37" s="115" t="s">
        <v>43</v>
      </c>
      <c r="C37" s="115"/>
      <c r="D37" s="59">
        <v>7.0000000000000007E-2</v>
      </c>
      <c r="E37" s="18"/>
      <c r="F37" s="18"/>
      <c r="G37" s="18"/>
      <c r="H37" s="18"/>
      <c r="I37" s="18"/>
      <c r="J37" s="18"/>
      <c r="K37" s="18"/>
      <c r="L37" s="59"/>
      <c r="M37" s="59"/>
      <c r="N37" s="60"/>
      <c r="O37" s="60"/>
      <c r="P37" s="60"/>
      <c r="Q37" s="23"/>
      <c r="R37" s="24"/>
      <c r="S37" s="24"/>
      <c r="T37" s="24"/>
      <c r="U37" s="24"/>
      <c r="V37" s="24"/>
      <c r="W37" s="24"/>
      <c r="X37" s="60"/>
      <c r="Y37" s="60"/>
      <c r="Z37" s="61"/>
    </row>
    <row r="38" spans="1:26" ht="8.25" customHeight="1" x14ac:dyDescent="0.2">
      <c r="A38" s="28"/>
      <c r="B38" s="115" t="s">
        <v>44</v>
      </c>
      <c r="C38" s="115"/>
      <c r="D38" s="59">
        <v>7.0000000000000007E-2</v>
      </c>
      <c r="E38" s="18"/>
      <c r="F38" s="18"/>
      <c r="G38" s="18"/>
      <c r="H38" s="18"/>
      <c r="I38" s="18"/>
      <c r="J38" s="18"/>
      <c r="K38" s="18"/>
      <c r="L38" s="59"/>
      <c r="M38" s="59"/>
      <c r="N38" s="60"/>
      <c r="O38" s="60"/>
      <c r="P38" s="60"/>
      <c r="Q38" s="23"/>
      <c r="R38" s="24"/>
      <c r="S38" s="24"/>
      <c r="T38" s="24"/>
      <c r="U38" s="24"/>
      <c r="V38" s="24"/>
      <c r="W38" s="24"/>
      <c r="X38" s="60"/>
      <c r="Y38" s="60"/>
      <c r="Z38" s="61"/>
    </row>
    <row r="39" spans="1:26" ht="9.75" customHeight="1" x14ac:dyDescent="0.2">
      <c r="A39" s="28"/>
      <c r="B39" s="57" t="s">
        <v>45</v>
      </c>
      <c r="C39" s="62" t="s">
        <v>46</v>
      </c>
      <c r="D39" s="59">
        <v>0.1</v>
      </c>
      <c r="E39" s="18"/>
      <c r="F39" s="18"/>
      <c r="G39" s="18"/>
      <c r="H39" s="18"/>
      <c r="I39" s="18"/>
      <c r="J39" s="18"/>
      <c r="K39" s="18"/>
      <c r="L39" s="59"/>
      <c r="M39" s="59"/>
      <c r="N39" s="60"/>
      <c r="O39" s="60"/>
      <c r="P39" s="60"/>
      <c r="Q39" s="23"/>
      <c r="R39" s="24"/>
      <c r="S39" s="24"/>
      <c r="T39" s="24"/>
      <c r="U39" s="24"/>
      <c r="V39" s="24"/>
      <c r="W39" s="24"/>
      <c r="X39" s="60"/>
      <c r="Y39" s="60"/>
      <c r="Z39" s="61"/>
    </row>
    <row r="40" spans="1:26" ht="15.75" customHeight="1" x14ac:dyDescent="0.2">
      <c r="A40" s="18"/>
      <c r="B40" s="115" t="s">
        <v>47</v>
      </c>
      <c r="C40" s="115"/>
      <c r="D40" s="59">
        <v>0.1</v>
      </c>
      <c r="E40" s="18"/>
      <c r="F40" s="18"/>
      <c r="G40" s="18"/>
      <c r="H40" s="18"/>
      <c r="I40" s="18"/>
      <c r="J40" s="18"/>
      <c r="K40" s="18"/>
      <c r="L40" s="59"/>
      <c r="M40" s="59"/>
      <c r="N40" s="60"/>
      <c r="O40" s="60"/>
      <c r="P40" s="60"/>
      <c r="Q40" s="23"/>
      <c r="R40" s="24"/>
      <c r="S40" s="24"/>
      <c r="T40" s="24"/>
      <c r="U40" s="24"/>
      <c r="V40" s="24"/>
      <c r="W40" s="24"/>
      <c r="X40" s="60"/>
      <c r="Y40" s="60"/>
      <c r="Z40" s="61"/>
    </row>
    <row r="41" spans="1:26" ht="18.75" customHeight="1" x14ac:dyDescent="0.2">
      <c r="A41" s="18"/>
      <c r="B41" s="116" t="s">
        <v>48</v>
      </c>
      <c r="C41" s="116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</row>
    <row r="42" spans="1:26" ht="8.25" customHeight="1" x14ac:dyDescent="0.2">
      <c r="A42" s="28"/>
      <c r="B42" s="117" t="s">
        <v>49</v>
      </c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</row>
    <row r="43" spans="1:26" ht="7.5" customHeight="1" x14ac:dyDescent="0.2">
      <c r="A43" s="28"/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</row>
    <row r="44" spans="1:26" ht="11.45" customHeight="1" x14ac:dyDescent="0.2">
      <c r="A44" s="28"/>
      <c r="B44" s="30"/>
      <c r="C44" s="64"/>
      <c r="D44" s="65"/>
      <c r="E44" s="18"/>
      <c r="F44" s="18"/>
      <c r="G44" s="18"/>
      <c r="H44" s="18"/>
      <c r="I44" s="18"/>
      <c r="J44" s="18"/>
      <c r="K44" s="18"/>
      <c r="L44" s="18"/>
      <c r="M44" s="18"/>
      <c r="N44" s="54"/>
      <c r="O44" s="54"/>
      <c r="P44" s="118" t="s">
        <v>50</v>
      </c>
      <c r="Q44" s="118"/>
      <c r="R44" s="118"/>
      <c r="S44" s="118"/>
      <c r="T44" s="118"/>
      <c r="U44" s="118"/>
      <c r="V44" s="118"/>
      <c r="W44" s="118"/>
      <c r="X44" s="118"/>
      <c r="Y44" s="64" t="s">
        <v>18</v>
      </c>
      <c r="Z44" s="66"/>
    </row>
    <row r="45" spans="1:26" ht="11.45" customHeight="1" x14ac:dyDescent="0.2">
      <c r="A45" s="28"/>
      <c r="B45" s="30"/>
      <c r="C45" s="64"/>
      <c r="D45" s="67"/>
      <c r="E45" s="18"/>
      <c r="F45" s="18"/>
      <c r="G45" s="18"/>
      <c r="H45" s="18"/>
      <c r="I45" s="18"/>
      <c r="J45" s="18"/>
      <c r="K45" s="18"/>
      <c r="L45" s="18"/>
      <c r="M45" s="18"/>
      <c r="N45" s="54"/>
      <c r="O45" s="54"/>
      <c r="P45" s="118" t="s">
        <v>51</v>
      </c>
      <c r="Q45" s="118"/>
      <c r="R45" s="118"/>
      <c r="S45" s="118"/>
      <c r="T45" s="118"/>
      <c r="U45" s="118"/>
      <c r="V45" s="118"/>
      <c r="W45" s="118"/>
      <c r="X45" s="118"/>
      <c r="Y45" s="64" t="s">
        <v>23</v>
      </c>
      <c r="Z45" s="66"/>
    </row>
    <row r="46" spans="1:26" ht="11.45" customHeight="1" x14ac:dyDescent="0.2">
      <c r="A46" s="18"/>
      <c r="B46" s="30"/>
      <c r="C46" s="64"/>
      <c r="D46" s="65"/>
      <c r="E46" s="18"/>
      <c r="F46" s="18"/>
      <c r="G46" s="18"/>
      <c r="H46" s="18"/>
      <c r="I46" s="18"/>
      <c r="J46" s="18"/>
      <c r="K46" s="18"/>
      <c r="L46" s="18"/>
      <c r="M46" s="18"/>
      <c r="N46" s="54"/>
      <c r="O46" s="54"/>
      <c r="P46" s="118" t="s">
        <v>52</v>
      </c>
      <c r="Q46" s="118"/>
      <c r="R46" s="118"/>
      <c r="S46" s="118"/>
      <c r="T46" s="118"/>
      <c r="U46" s="118"/>
      <c r="V46" s="118"/>
      <c r="W46" s="118"/>
      <c r="X46" s="118"/>
      <c r="Y46" s="64" t="s">
        <v>23</v>
      </c>
      <c r="Z46" s="66"/>
    </row>
    <row r="47" spans="1:26" ht="7.5" customHeight="1" x14ac:dyDescent="0.2">
      <c r="A47" s="2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54"/>
      <c r="O47" s="54"/>
      <c r="P47" s="54"/>
      <c r="Q47" s="23"/>
      <c r="R47" s="24"/>
      <c r="S47" s="24"/>
      <c r="T47" s="24"/>
      <c r="U47" s="24"/>
      <c r="V47" s="24"/>
      <c r="W47" s="24"/>
      <c r="X47" s="54"/>
      <c r="Y47" s="54"/>
      <c r="Z47" s="54"/>
    </row>
    <row r="48" spans="1:26" ht="17.25" customHeight="1" x14ac:dyDescent="0.2">
      <c r="A48" s="18"/>
      <c r="B48" s="116" t="s">
        <v>53</v>
      </c>
      <c r="C48" s="116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</row>
    <row r="49" spans="1:26" ht="17.100000000000001" customHeight="1" x14ac:dyDescent="0.2">
      <c r="A49" s="18"/>
      <c r="B49" s="18"/>
      <c r="C49" s="63"/>
      <c r="D49" s="63"/>
      <c r="E49" s="63"/>
      <c r="F49" s="68"/>
      <c r="G49" s="63"/>
      <c r="H49" s="69"/>
      <c r="I49" s="69"/>
      <c r="J49" s="26"/>
      <c r="K49" s="26"/>
      <c r="L49" s="26"/>
      <c r="M49" s="26"/>
      <c r="N49" s="26"/>
      <c r="O49" s="26"/>
      <c r="P49" s="63" t="s">
        <v>54</v>
      </c>
      <c r="Q49" s="63" t="s">
        <v>55</v>
      </c>
      <c r="R49" s="24"/>
      <c r="S49" s="24"/>
      <c r="T49" s="24"/>
      <c r="U49" s="24"/>
      <c r="V49" s="24"/>
      <c r="W49" s="24"/>
      <c r="X49" s="63" t="s">
        <v>31</v>
      </c>
      <c r="Y49" s="26"/>
      <c r="Z49" s="63" t="s">
        <v>56</v>
      </c>
    </row>
    <row r="50" spans="1:26" ht="11.45" customHeight="1" x14ac:dyDescent="0.2">
      <c r="A50" s="28"/>
      <c r="B50" s="70"/>
      <c r="C50" s="18"/>
      <c r="D50" s="18"/>
      <c r="E50" s="71"/>
      <c r="F50" s="71"/>
      <c r="G50" s="71"/>
      <c r="H50" s="72"/>
      <c r="I50" s="72"/>
      <c r="J50" s="18"/>
      <c r="K50" s="18"/>
      <c r="L50" s="18"/>
      <c r="M50" s="119" t="s">
        <v>57</v>
      </c>
      <c r="N50" s="119"/>
      <c r="O50" s="119"/>
      <c r="P50" s="54"/>
      <c r="Q50" s="73"/>
      <c r="R50" s="74"/>
      <c r="S50" s="74"/>
      <c r="T50" s="74"/>
      <c r="U50" s="74"/>
      <c r="V50" s="74"/>
      <c r="W50" s="74"/>
      <c r="X50" s="54"/>
      <c r="Y50" s="54"/>
      <c r="Z50" s="54"/>
    </row>
    <row r="51" spans="1:26" ht="8.25" customHeight="1" x14ac:dyDescent="0.2">
      <c r="A51" s="28"/>
      <c r="B51" s="18"/>
      <c r="C51" s="64"/>
      <c r="D51" s="65"/>
      <c r="E51" s="75"/>
      <c r="F51" s="25"/>
      <c r="G51" s="75"/>
      <c r="H51" s="72"/>
      <c r="I51" s="72"/>
      <c r="J51" s="18"/>
      <c r="K51" s="18"/>
      <c r="L51" s="18"/>
      <c r="M51" s="18"/>
      <c r="N51" s="120"/>
      <c r="O51" s="120"/>
      <c r="P51" s="64" t="s">
        <v>18</v>
      </c>
      <c r="Q51" s="76">
        <f>Z44</f>
        <v>0</v>
      </c>
      <c r="R51" s="77"/>
      <c r="S51" s="77"/>
      <c r="T51" s="77"/>
      <c r="U51" s="77"/>
      <c r="V51" s="77"/>
      <c r="W51" s="77"/>
      <c r="X51" s="76">
        <f>X10+X11+X12+X19+X20</f>
        <v>0</v>
      </c>
      <c r="Y51" s="78" t="s">
        <v>58</v>
      </c>
      <c r="Z51" s="76">
        <f>Q51*X51</f>
        <v>0</v>
      </c>
    </row>
    <row r="52" spans="1:26" ht="8.25" customHeight="1" x14ac:dyDescent="0.2">
      <c r="A52" s="28"/>
      <c r="B52" s="18"/>
      <c r="C52" s="64"/>
      <c r="D52" s="65"/>
      <c r="E52" s="79"/>
      <c r="F52" s="25"/>
      <c r="G52" s="75"/>
      <c r="H52" s="72"/>
      <c r="I52" s="72"/>
      <c r="J52" s="18"/>
      <c r="K52" s="18"/>
      <c r="L52" s="18"/>
      <c r="M52" s="18"/>
      <c r="N52" s="120"/>
      <c r="O52" s="120"/>
      <c r="P52" s="64" t="s">
        <v>23</v>
      </c>
      <c r="Q52" s="76">
        <f>Z45</f>
        <v>0</v>
      </c>
      <c r="R52" s="77"/>
      <c r="S52" s="77"/>
      <c r="T52" s="77"/>
      <c r="U52" s="77"/>
      <c r="V52" s="77"/>
      <c r="W52" s="77"/>
      <c r="X52" s="76">
        <f>X14+X15+X16+X17+X22+X23</f>
        <v>0</v>
      </c>
      <c r="Y52" s="78" t="s">
        <v>58</v>
      </c>
      <c r="Z52" s="76">
        <f>Q52*X52</f>
        <v>0</v>
      </c>
    </row>
    <row r="53" spans="1:26" ht="7.5" customHeight="1" x14ac:dyDescent="0.2">
      <c r="A53" s="28"/>
      <c r="B53" s="18"/>
      <c r="C53" s="18"/>
      <c r="D53" s="67"/>
      <c r="E53" s="80"/>
      <c r="F53" s="71"/>
      <c r="G53" s="80"/>
      <c r="H53" s="72"/>
      <c r="I53" s="72"/>
      <c r="J53" s="18"/>
      <c r="K53" s="18"/>
      <c r="L53" s="18"/>
      <c r="M53" s="18"/>
      <c r="N53" s="120"/>
      <c r="O53" s="120"/>
      <c r="P53" s="54"/>
      <c r="Q53" s="76"/>
      <c r="R53" s="77"/>
      <c r="S53" s="77"/>
      <c r="T53" s="77"/>
      <c r="U53" s="77"/>
      <c r="V53" s="77"/>
      <c r="W53" s="77"/>
      <c r="X53" s="76"/>
      <c r="Y53" s="81"/>
      <c r="Z53" s="76"/>
    </row>
    <row r="54" spans="1:26" ht="11.45" customHeight="1" x14ac:dyDescent="0.2">
      <c r="A54" s="28"/>
      <c r="B54" s="70"/>
      <c r="C54" s="64"/>
      <c r="D54" s="65"/>
      <c r="E54" s="75"/>
      <c r="F54" s="25"/>
      <c r="G54" s="75"/>
      <c r="H54" s="72"/>
      <c r="I54" s="72"/>
      <c r="J54" s="18"/>
      <c r="K54" s="18"/>
      <c r="L54" s="18"/>
      <c r="M54" s="119" t="s">
        <v>59</v>
      </c>
      <c r="N54" s="119"/>
      <c r="O54" s="119"/>
      <c r="P54" s="54"/>
      <c r="Q54" s="76"/>
      <c r="R54" s="77"/>
      <c r="S54" s="77"/>
      <c r="T54" s="77"/>
      <c r="U54" s="77"/>
      <c r="V54" s="77"/>
      <c r="W54" s="77"/>
      <c r="X54" s="76"/>
      <c r="Y54" s="81"/>
      <c r="Z54" s="76"/>
    </row>
    <row r="55" spans="1:26" ht="8.25" customHeight="1" x14ac:dyDescent="0.2">
      <c r="A55" s="28"/>
      <c r="B55" s="18"/>
      <c r="C55" s="64"/>
      <c r="D55" s="65"/>
      <c r="E55" s="79"/>
      <c r="F55" s="25"/>
      <c r="G55" s="75"/>
      <c r="H55" s="72"/>
      <c r="I55" s="72"/>
      <c r="J55" s="18"/>
      <c r="K55" s="18"/>
      <c r="L55" s="18"/>
      <c r="M55" s="18"/>
      <c r="N55" s="120"/>
      <c r="O55" s="120"/>
      <c r="P55" s="64" t="s">
        <v>18</v>
      </c>
      <c r="Q55" s="76">
        <f>Z44</f>
        <v>0</v>
      </c>
      <c r="R55" s="77"/>
      <c r="S55" s="77"/>
      <c r="T55" s="77"/>
      <c r="U55" s="77"/>
      <c r="V55" s="77"/>
      <c r="W55" s="77"/>
      <c r="X55" s="76">
        <f>Y10+Y11+Y12+Y19+Y20</f>
        <v>0</v>
      </c>
      <c r="Y55" s="78" t="s">
        <v>58</v>
      </c>
      <c r="Z55" s="76">
        <f>Q55*X55</f>
        <v>0</v>
      </c>
    </row>
    <row r="56" spans="1:26" ht="7.5" customHeight="1" x14ac:dyDescent="0.2">
      <c r="A56" s="28"/>
      <c r="B56" s="18"/>
      <c r="C56" s="18"/>
      <c r="D56" s="18"/>
      <c r="E56" s="71"/>
      <c r="F56" s="71"/>
      <c r="G56" s="71"/>
      <c r="H56" s="72"/>
      <c r="I56" s="72"/>
      <c r="J56" s="18"/>
      <c r="K56" s="18"/>
      <c r="L56" s="18"/>
      <c r="M56" s="18"/>
      <c r="N56" s="120"/>
      <c r="O56" s="120"/>
      <c r="P56" s="64" t="s">
        <v>23</v>
      </c>
      <c r="Q56" s="76">
        <f>Z45</f>
        <v>0</v>
      </c>
      <c r="R56" s="77"/>
      <c r="S56" s="77"/>
      <c r="T56" s="77"/>
      <c r="U56" s="77"/>
      <c r="V56" s="77"/>
      <c r="W56" s="77"/>
      <c r="X56" s="76">
        <f>Y14+Y15+Y16+Y17+Y22+Y23</f>
        <v>0</v>
      </c>
      <c r="Y56" s="78" t="s">
        <v>58</v>
      </c>
      <c r="Z56" s="76">
        <f>Q56*X56</f>
        <v>0</v>
      </c>
    </row>
    <row r="57" spans="1:26" ht="11.45" customHeight="1" x14ac:dyDescent="0.2">
      <c r="A57" s="28"/>
      <c r="B57" s="19"/>
      <c r="C57" s="18"/>
      <c r="D57" s="18"/>
      <c r="E57" s="71"/>
      <c r="F57" s="25"/>
      <c r="G57" s="75"/>
      <c r="H57" s="69"/>
      <c r="I57" s="69"/>
      <c r="J57" s="26"/>
      <c r="K57" s="26"/>
      <c r="L57" s="26"/>
      <c r="M57" s="82"/>
      <c r="N57" s="121" t="s">
        <v>60</v>
      </c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83" t="s">
        <v>58</v>
      </c>
      <c r="Z57" s="84">
        <f>Z51+Z52+Z55+Z56</f>
        <v>0</v>
      </c>
    </row>
    <row r="58" spans="1:26" ht="8.4499999999999993" customHeight="1" x14ac:dyDescent="0.2">
      <c r="A58" s="28"/>
      <c r="B58" s="18"/>
      <c r="C58" s="18"/>
      <c r="D58" s="18"/>
      <c r="E58" s="72"/>
      <c r="F58" s="72"/>
      <c r="G58" s="72"/>
      <c r="H58" s="72"/>
      <c r="I58" s="72"/>
      <c r="J58" s="18"/>
      <c r="K58" s="18"/>
      <c r="L58" s="18"/>
      <c r="M58" s="18"/>
      <c r="N58" s="120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</row>
    <row r="59" spans="1:26" ht="17.100000000000001" customHeight="1" x14ac:dyDescent="0.2">
      <c r="A59" s="18"/>
      <c r="B59" s="18"/>
      <c r="C59" s="63"/>
      <c r="D59" s="63"/>
      <c r="E59" s="63"/>
      <c r="F59" s="63"/>
      <c r="G59" s="63"/>
      <c r="H59" s="85"/>
      <c r="I59" s="69"/>
      <c r="J59" s="26"/>
      <c r="K59" s="26"/>
      <c r="L59" s="26"/>
      <c r="M59" s="26"/>
      <c r="N59" s="26"/>
      <c r="O59" s="26"/>
      <c r="P59" s="63" t="s">
        <v>54</v>
      </c>
      <c r="Q59" s="63" t="s">
        <v>55</v>
      </c>
      <c r="R59" s="24"/>
      <c r="S59" s="24"/>
      <c r="T59" s="24"/>
      <c r="U59" s="24"/>
      <c r="V59" s="24"/>
      <c r="W59" s="24"/>
      <c r="X59" s="63" t="s">
        <v>31</v>
      </c>
      <c r="Y59" s="81" t="s">
        <v>39</v>
      </c>
      <c r="Z59" s="63" t="s">
        <v>56</v>
      </c>
    </row>
    <row r="60" spans="1:26" ht="11.45" customHeight="1" x14ac:dyDescent="0.2">
      <c r="A60" s="28"/>
      <c r="B60" s="70"/>
      <c r="C60" s="18"/>
      <c r="D60" s="18"/>
      <c r="E60" s="71"/>
      <c r="F60" s="71"/>
      <c r="G60" s="71"/>
      <c r="H60" s="71"/>
      <c r="I60" s="72"/>
      <c r="J60" s="18"/>
      <c r="K60" s="18"/>
      <c r="L60" s="18"/>
      <c r="M60" s="119" t="s">
        <v>61</v>
      </c>
      <c r="N60" s="119"/>
      <c r="O60" s="119"/>
      <c r="P60" s="54"/>
      <c r="Q60" s="73"/>
      <c r="R60" s="74"/>
      <c r="S60" s="74"/>
      <c r="T60" s="74"/>
      <c r="U60" s="74"/>
      <c r="V60" s="74"/>
      <c r="W60" s="74"/>
      <c r="X60" s="54"/>
      <c r="Y60" s="54"/>
      <c r="Z60" s="54"/>
    </row>
    <row r="61" spans="1:26" ht="8.25" customHeight="1" x14ac:dyDescent="0.2">
      <c r="A61" s="28"/>
      <c r="B61" s="18"/>
      <c r="C61" s="64"/>
      <c r="D61" s="65"/>
      <c r="E61" s="75"/>
      <c r="F61" s="86"/>
      <c r="G61" s="75"/>
      <c r="H61" s="85"/>
      <c r="I61" s="69"/>
      <c r="J61" s="26"/>
      <c r="K61" s="26"/>
      <c r="L61" s="26"/>
      <c r="M61" s="26"/>
      <c r="N61" s="26"/>
      <c r="O61" s="26"/>
      <c r="P61" s="64" t="s">
        <v>23</v>
      </c>
      <c r="Q61" s="76">
        <f>Z46</f>
        <v>0</v>
      </c>
      <c r="R61" s="74"/>
      <c r="S61" s="74"/>
      <c r="T61" s="74"/>
      <c r="U61" s="74"/>
      <c r="V61" s="74"/>
      <c r="W61" s="74"/>
      <c r="X61" s="76">
        <f>Y26+Y27+Y28+Y30+Y31+Y32</f>
        <v>0</v>
      </c>
      <c r="Y61" s="87">
        <f>SUM(Z34:Z40)</f>
        <v>0</v>
      </c>
      <c r="Z61" s="76">
        <f>Q61*X61*Y61</f>
        <v>0</v>
      </c>
    </row>
    <row r="62" spans="1:26" ht="7.5" customHeight="1" x14ac:dyDescent="0.2">
      <c r="A62" s="28"/>
      <c r="B62" s="18"/>
      <c r="C62" s="18"/>
      <c r="D62" s="18"/>
      <c r="E62" s="71"/>
      <c r="F62" s="71"/>
      <c r="G62" s="80"/>
      <c r="H62" s="71"/>
      <c r="I62" s="72"/>
      <c r="J62" s="18"/>
      <c r="K62" s="18"/>
      <c r="L62" s="18"/>
      <c r="M62" s="18"/>
      <c r="N62" s="54"/>
      <c r="O62" s="54"/>
      <c r="P62" s="54"/>
      <c r="Q62" s="73"/>
      <c r="R62" s="74"/>
      <c r="S62" s="74"/>
      <c r="T62" s="74"/>
      <c r="U62" s="74"/>
      <c r="V62" s="74"/>
      <c r="W62" s="74"/>
      <c r="X62" s="54"/>
      <c r="Y62" s="54"/>
      <c r="Z62" s="54"/>
    </row>
    <row r="63" spans="1:26" ht="11.45" customHeight="1" x14ac:dyDescent="0.2">
      <c r="A63" s="28"/>
      <c r="B63" s="19"/>
      <c r="C63" s="18"/>
      <c r="D63" s="18"/>
      <c r="E63" s="71"/>
      <c r="F63" s="25"/>
      <c r="G63" s="75"/>
      <c r="H63" s="85"/>
      <c r="I63" s="69"/>
      <c r="J63" s="26"/>
      <c r="K63" s="26"/>
      <c r="L63" s="26"/>
      <c r="M63" s="82"/>
      <c r="N63" s="121" t="s">
        <v>62</v>
      </c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83" t="s">
        <v>58</v>
      </c>
      <c r="Z63" s="84">
        <f>Z61</f>
        <v>0</v>
      </c>
    </row>
    <row r="64" spans="1:26" ht="7.5" customHeight="1" x14ac:dyDescent="0.2">
      <c r="A64" s="28"/>
      <c r="B64" s="18"/>
      <c r="C64" s="18"/>
      <c r="D64" s="18"/>
      <c r="E64" s="71"/>
      <c r="F64" s="71"/>
      <c r="G64" s="80"/>
      <c r="H64" s="71"/>
      <c r="I64" s="72"/>
      <c r="J64" s="18"/>
      <c r="K64" s="18"/>
      <c r="L64" s="18"/>
      <c r="M64" s="18"/>
      <c r="N64" s="54"/>
      <c r="O64" s="54"/>
      <c r="P64" s="54"/>
      <c r="Q64" s="73"/>
      <c r="R64" s="74"/>
      <c r="S64" s="74"/>
      <c r="T64" s="74"/>
      <c r="U64" s="74"/>
      <c r="V64" s="74"/>
      <c r="W64" s="74"/>
      <c r="X64" s="54"/>
      <c r="Y64" s="54"/>
      <c r="Z64" s="54"/>
    </row>
    <row r="65" spans="1:26" ht="11.45" customHeight="1" x14ac:dyDescent="0.2">
      <c r="A65" s="28"/>
      <c r="B65" s="19"/>
      <c r="C65" s="18"/>
      <c r="D65" s="18"/>
      <c r="E65" s="71"/>
      <c r="F65" s="25"/>
      <c r="G65" s="75"/>
      <c r="H65" s="85"/>
      <c r="I65" s="69"/>
      <c r="J65" s="26"/>
      <c r="K65" s="26"/>
      <c r="L65" s="26"/>
      <c r="M65" s="88"/>
      <c r="N65" s="122" t="s">
        <v>63</v>
      </c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89" t="s">
        <v>58</v>
      </c>
      <c r="Z65" s="90">
        <f>Z57+Z63</f>
        <v>0</v>
      </c>
    </row>
    <row r="66" spans="1:26" ht="7.5" customHeight="1" x14ac:dyDescent="0.2">
      <c r="A66" s="2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54"/>
      <c r="O66" s="54"/>
      <c r="P66" s="54"/>
      <c r="Q66" s="23"/>
      <c r="R66" s="24"/>
      <c r="S66" s="24"/>
      <c r="T66" s="24"/>
      <c r="U66" s="24"/>
      <c r="V66" s="24"/>
      <c r="W66" s="24"/>
      <c r="X66" s="54"/>
      <c r="Y66" s="54"/>
      <c r="Z66" s="54"/>
    </row>
    <row r="67" spans="1:26" ht="15.75" customHeight="1" x14ac:dyDescent="0.2">
      <c r="A67" s="91"/>
      <c r="B67" s="92" t="s">
        <v>64</v>
      </c>
      <c r="C67" s="91"/>
      <c r="D67" s="91"/>
      <c r="E67" s="91"/>
      <c r="F67" s="91"/>
      <c r="G67" s="91"/>
      <c r="H67" s="91"/>
      <c r="I67" s="91"/>
      <c r="J67" s="91"/>
      <c r="K67" s="91"/>
      <c r="L67" s="91"/>
      <c r="M67" s="18"/>
      <c r="N67" s="54"/>
      <c r="O67" s="54"/>
      <c r="P67" s="54"/>
      <c r="Q67" s="23"/>
      <c r="R67" s="24"/>
      <c r="S67" s="24"/>
      <c r="T67" s="24"/>
      <c r="U67" s="24"/>
      <c r="V67" s="24"/>
      <c r="W67" s="24"/>
      <c r="X67" s="54"/>
      <c r="Y67" s="54"/>
      <c r="Z67" s="54"/>
    </row>
    <row r="68" spans="1:26" ht="9" customHeight="1" x14ac:dyDescent="0.2">
      <c r="A68" s="2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54"/>
      <c r="O68" s="54"/>
      <c r="P68" s="54"/>
      <c r="Q68" s="23"/>
      <c r="R68" s="24"/>
      <c r="S68" s="24"/>
      <c r="T68" s="24"/>
      <c r="U68" s="24"/>
      <c r="V68" s="24"/>
      <c r="W68" s="24"/>
      <c r="X68" s="54"/>
      <c r="Y68" s="54"/>
      <c r="Z68" s="54"/>
    </row>
    <row r="69" spans="1:26" ht="11.45" customHeight="1" x14ac:dyDescent="0.2">
      <c r="A69" s="28"/>
      <c r="B69" s="93" t="s">
        <v>65</v>
      </c>
      <c r="C69" s="64" t="s">
        <v>58</v>
      </c>
      <c r="D69" s="94">
        <f>Z57</f>
        <v>0</v>
      </c>
      <c r="E69" s="95"/>
      <c r="F69" s="95"/>
      <c r="G69" s="95"/>
      <c r="H69" s="95"/>
      <c r="I69" s="95"/>
      <c r="J69" s="26"/>
      <c r="K69" s="26"/>
      <c r="L69" s="26"/>
      <c r="M69" s="26"/>
      <c r="N69" s="26"/>
      <c r="O69" s="26"/>
      <c r="P69" s="26"/>
      <c r="Q69" s="23"/>
      <c r="R69" s="24"/>
      <c r="S69" s="24"/>
      <c r="T69" s="24"/>
      <c r="U69" s="24"/>
      <c r="V69" s="24"/>
      <c r="W69" s="24"/>
      <c r="X69" s="26"/>
      <c r="Y69" s="26"/>
      <c r="Z69" s="26"/>
    </row>
    <row r="70" spans="1:26" ht="11.45" customHeight="1" x14ac:dyDescent="0.2">
      <c r="A70" s="28"/>
      <c r="B70" s="123" t="s">
        <v>66</v>
      </c>
      <c r="C70" s="123"/>
      <c r="D70" s="123"/>
      <c r="E70" s="123"/>
      <c r="F70" s="123"/>
      <c r="G70" s="123"/>
      <c r="H70" s="123"/>
      <c r="I70" s="123"/>
      <c r="J70" s="123"/>
      <c r="K70" s="123"/>
      <c r="L70" s="123"/>
      <c r="M70" s="123"/>
      <c r="N70" s="123"/>
      <c r="O70" s="123"/>
      <c r="P70" s="123"/>
      <c r="Q70" s="23"/>
      <c r="R70" s="24"/>
      <c r="S70" s="24"/>
      <c r="T70" s="24"/>
      <c r="U70" s="24"/>
      <c r="V70" s="24"/>
      <c r="W70" s="24"/>
      <c r="X70" s="96"/>
      <c r="Y70" s="96"/>
      <c r="Z70" s="96"/>
    </row>
    <row r="71" spans="1:26" ht="26.25" customHeight="1" x14ac:dyDescent="0.2">
      <c r="A71" s="97"/>
      <c r="B71" s="123" t="s">
        <v>67</v>
      </c>
      <c r="C71" s="123"/>
      <c r="D71" s="123"/>
      <c r="E71" s="123"/>
      <c r="F71" s="123"/>
      <c r="G71" s="123"/>
      <c r="H71" s="123"/>
      <c r="I71" s="123"/>
      <c r="J71" s="123"/>
      <c r="K71" s="123"/>
      <c r="L71" s="123"/>
      <c r="M71" s="123"/>
      <c r="N71" s="123"/>
      <c r="O71" s="123"/>
      <c r="P71" s="123"/>
      <c r="Q71" s="23"/>
      <c r="R71" s="24"/>
      <c r="S71" s="24"/>
      <c r="T71" s="24"/>
      <c r="U71" s="24"/>
      <c r="V71" s="24"/>
      <c r="W71" s="24"/>
      <c r="X71" s="96"/>
      <c r="Y71" s="96"/>
      <c r="Z71" s="96"/>
    </row>
    <row r="72" spans="1:26" ht="7.5" customHeight="1" x14ac:dyDescent="0.2">
      <c r="A72" s="28"/>
      <c r="B72" s="124"/>
      <c r="C72" s="124"/>
      <c r="D72" s="124"/>
      <c r="E72" s="124"/>
      <c r="F72" s="124"/>
      <c r="G72" s="124"/>
      <c r="H72" s="124"/>
      <c r="I72" s="124"/>
      <c r="J72" s="124"/>
      <c r="K72" s="124"/>
      <c r="L72" s="124"/>
      <c r="M72" s="124"/>
      <c r="N72" s="124"/>
      <c r="O72" s="124"/>
      <c r="P72" s="124"/>
      <c r="Q72" s="23"/>
      <c r="R72" s="24"/>
      <c r="S72" s="24"/>
      <c r="T72" s="24"/>
      <c r="U72" s="24"/>
      <c r="V72" s="24"/>
      <c r="W72" s="24"/>
      <c r="X72" s="26"/>
      <c r="Y72" s="26"/>
      <c r="Z72" s="26"/>
    </row>
    <row r="73" spans="1:26" ht="11.45" customHeight="1" x14ac:dyDescent="0.2">
      <c r="A73" s="28"/>
      <c r="B73" s="96" t="s">
        <v>68</v>
      </c>
      <c r="C73" s="64" t="s">
        <v>58</v>
      </c>
      <c r="D73" s="98" t="s">
        <v>69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23"/>
      <c r="R73" s="24"/>
      <c r="S73" s="24"/>
      <c r="T73" s="24"/>
      <c r="U73" s="24"/>
      <c r="V73" s="24"/>
      <c r="W73" s="24"/>
      <c r="X73" s="18"/>
      <c r="Y73" s="18"/>
      <c r="Z73" s="18"/>
    </row>
    <row r="74" spans="1:26" ht="15" customHeight="1" x14ac:dyDescent="0.2">
      <c r="A74" s="18"/>
      <c r="B74" s="96" t="s">
        <v>70</v>
      </c>
      <c r="C74" s="64" t="s">
        <v>58</v>
      </c>
      <c r="D74" s="99">
        <f>D69/4</f>
        <v>0</v>
      </c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23"/>
      <c r="R74" s="24"/>
      <c r="S74" s="24"/>
      <c r="T74" s="24"/>
      <c r="U74" s="24"/>
      <c r="V74" s="24"/>
      <c r="W74" s="24"/>
      <c r="X74" s="18"/>
      <c r="Y74" s="18"/>
      <c r="Z74" s="18"/>
    </row>
    <row r="75" spans="1:26" ht="15" customHeight="1" x14ac:dyDescent="0.2">
      <c r="A75" s="18"/>
      <c r="B75" s="96" t="s">
        <v>71</v>
      </c>
      <c r="C75" s="64" t="s">
        <v>58</v>
      </c>
      <c r="D75" s="99">
        <f>D69/4</f>
        <v>0</v>
      </c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23"/>
      <c r="R75" s="24"/>
      <c r="S75" s="24"/>
      <c r="T75" s="24"/>
      <c r="U75" s="24"/>
      <c r="V75" s="24"/>
      <c r="W75" s="24"/>
      <c r="X75" s="18"/>
      <c r="Y75" s="18"/>
      <c r="Z75" s="18"/>
    </row>
    <row r="76" spans="1:26" ht="15" customHeight="1" x14ac:dyDescent="0.2">
      <c r="A76" s="18"/>
      <c r="B76" s="96" t="s">
        <v>72</v>
      </c>
      <c r="C76" s="64" t="s">
        <v>58</v>
      </c>
      <c r="D76" s="99">
        <f>D69/4</f>
        <v>0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23"/>
      <c r="R76" s="24"/>
      <c r="S76" s="24"/>
      <c r="T76" s="24"/>
      <c r="U76" s="24"/>
      <c r="V76" s="24"/>
      <c r="W76" s="24"/>
      <c r="X76" s="18"/>
      <c r="Y76" s="18"/>
      <c r="Z76" s="18"/>
    </row>
    <row r="77" spans="1:26" ht="15" customHeight="1" x14ac:dyDescent="0.2">
      <c r="A77" s="18"/>
      <c r="B77" s="96" t="s">
        <v>73</v>
      </c>
      <c r="C77" s="64" t="s">
        <v>58</v>
      </c>
      <c r="D77" s="99">
        <f>D69/4</f>
        <v>0</v>
      </c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23"/>
      <c r="R77" s="24"/>
      <c r="S77" s="24"/>
      <c r="T77" s="24"/>
      <c r="U77" s="24"/>
      <c r="V77" s="24"/>
      <c r="W77" s="24"/>
      <c r="X77" s="18"/>
      <c r="Y77" s="18"/>
      <c r="Z77" s="18"/>
    </row>
    <row r="78" spans="1:26" ht="7.5" customHeight="1" x14ac:dyDescent="0.2">
      <c r="A78" s="2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23"/>
      <c r="R78" s="24"/>
      <c r="S78" s="24"/>
      <c r="T78" s="24"/>
      <c r="U78" s="24"/>
      <c r="V78" s="24"/>
      <c r="W78" s="24"/>
      <c r="X78" s="18"/>
      <c r="Y78" s="18"/>
      <c r="Z78" s="18"/>
    </row>
    <row r="79" spans="1:26" ht="7.5" customHeight="1" x14ac:dyDescent="0.2">
      <c r="A79" s="2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23"/>
      <c r="R79" s="24"/>
      <c r="S79" s="24"/>
      <c r="T79" s="24"/>
      <c r="U79" s="24"/>
      <c r="V79" s="24"/>
      <c r="W79" s="24"/>
      <c r="X79" s="18"/>
      <c r="Y79" s="18"/>
      <c r="Z79" s="18"/>
    </row>
    <row r="80" spans="1:26" ht="7.5" customHeight="1" x14ac:dyDescent="0.2">
      <c r="A80" s="2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23"/>
      <c r="R80" s="24"/>
      <c r="S80" s="24"/>
      <c r="T80" s="24"/>
      <c r="U80" s="24"/>
      <c r="V80" s="24"/>
      <c r="W80" s="24"/>
      <c r="X80" s="18"/>
      <c r="Y80" s="18"/>
      <c r="Z80" s="18"/>
    </row>
    <row r="81" spans="1:26" ht="11.45" customHeight="1" x14ac:dyDescent="0.2">
      <c r="A81" s="28"/>
      <c r="B81" s="93" t="s">
        <v>74</v>
      </c>
      <c r="C81" s="64" t="s">
        <v>58</v>
      </c>
      <c r="D81" s="94">
        <f>Z63</f>
        <v>0</v>
      </c>
      <c r="E81" s="95"/>
      <c r="F81" s="95"/>
      <c r="G81" s="95"/>
      <c r="H81" s="95"/>
      <c r="I81" s="95"/>
      <c r="J81" s="26"/>
      <c r="K81" s="26"/>
      <c r="L81" s="26"/>
      <c r="M81" s="26"/>
      <c r="N81" s="26"/>
      <c r="O81" s="26"/>
      <c r="P81" s="26"/>
      <c r="Q81" s="23"/>
      <c r="R81" s="24"/>
      <c r="S81" s="24"/>
      <c r="T81" s="24"/>
      <c r="U81" s="24"/>
      <c r="V81" s="24"/>
      <c r="W81" s="24"/>
      <c r="X81" s="26"/>
      <c r="Y81" s="26"/>
      <c r="Z81" s="26"/>
    </row>
    <row r="82" spans="1:26" ht="11.45" customHeight="1" x14ac:dyDescent="0.2">
      <c r="A82" s="28"/>
      <c r="B82" s="123" t="s">
        <v>66</v>
      </c>
      <c r="C82" s="123"/>
      <c r="D82" s="123"/>
      <c r="E82" s="123"/>
      <c r="F82" s="123"/>
      <c r="G82" s="123"/>
      <c r="H82" s="123"/>
      <c r="I82" s="123"/>
      <c r="J82" s="123"/>
      <c r="K82" s="123"/>
      <c r="L82" s="123"/>
      <c r="M82" s="123"/>
      <c r="N82" s="123"/>
      <c r="O82" s="123"/>
      <c r="P82" s="123"/>
      <c r="Q82" s="23"/>
      <c r="R82" s="24"/>
      <c r="S82" s="24"/>
      <c r="T82" s="24"/>
      <c r="U82" s="24"/>
      <c r="V82" s="24"/>
      <c r="W82" s="24"/>
      <c r="X82" s="96"/>
      <c r="Y82" s="96"/>
      <c r="Z82" s="96"/>
    </row>
    <row r="83" spans="1:26" ht="26.25" customHeight="1" x14ac:dyDescent="0.2">
      <c r="A83" s="97"/>
      <c r="B83" s="123" t="s">
        <v>67</v>
      </c>
      <c r="C83" s="123"/>
      <c r="D83" s="123"/>
      <c r="E83" s="123"/>
      <c r="F83" s="123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23"/>
      <c r="R83" s="24"/>
      <c r="S83" s="24"/>
      <c r="T83" s="24"/>
      <c r="U83" s="24"/>
      <c r="V83" s="24"/>
      <c r="W83" s="24"/>
      <c r="X83" s="96"/>
      <c r="Y83" s="96"/>
      <c r="Z83" s="96"/>
    </row>
    <row r="84" spans="1:26" ht="8.25" customHeight="1" x14ac:dyDescent="0.2">
      <c r="A84" s="28"/>
      <c r="B84" s="96" t="s">
        <v>75</v>
      </c>
      <c r="C84" s="64" t="s">
        <v>58</v>
      </c>
      <c r="D84" s="98" t="s">
        <v>69</v>
      </c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23"/>
      <c r="R84" s="24"/>
      <c r="S84" s="24"/>
      <c r="T84" s="24"/>
      <c r="U84" s="24"/>
      <c r="V84" s="24"/>
      <c r="W84" s="24"/>
      <c r="X84" s="18"/>
      <c r="Y84" s="18"/>
      <c r="Z84" s="18"/>
    </row>
    <row r="85" spans="1:26" ht="16.5" customHeight="1" x14ac:dyDescent="0.2">
      <c r="A85" s="18"/>
      <c r="B85" s="96" t="s">
        <v>76</v>
      </c>
      <c r="C85" s="64" t="s">
        <v>58</v>
      </c>
      <c r="D85" s="99">
        <f>D81*30/100</f>
        <v>0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23"/>
      <c r="R85" s="24"/>
      <c r="S85" s="24"/>
      <c r="T85" s="24"/>
      <c r="U85" s="24"/>
      <c r="V85" s="24"/>
      <c r="W85" s="24"/>
      <c r="X85" s="18"/>
      <c r="Y85" s="18"/>
      <c r="Z85" s="18"/>
    </row>
    <row r="86" spans="1:26" ht="15" customHeight="1" x14ac:dyDescent="0.2">
      <c r="A86" s="28"/>
      <c r="B86" s="96" t="s">
        <v>77</v>
      </c>
      <c r="C86" s="64" t="s">
        <v>58</v>
      </c>
      <c r="D86" s="99">
        <f>D81*30/100</f>
        <v>0</v>
      </c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23"/>
      <c r="R86" s="24"/>
      <c r="S86" s="24"/>
      <c r="T86" s="24"/>
      <c r="U86" s="24"/>
      <c r="V86" s="24"/>
      <c r="W86" s="24"/>
      <c r="X86" s="18"/>
      <c r="Y86" s="18"/>
      <c r="Z86" s="18"/>
    </row>
    <row r="87" spans="1:26" ht="15" customHeight="1" x14ac:dyDescent="0.2">
      <c r="A87" s="18"/>
      <c r="B87" s="96" t="s">
        <v>78</v>
      </c>
      <c r="C87" s="64" t="s">
        <v>58</v>
      </c>
      <c r="D87" s="99">
        <f>D81*40/100</f>
        <v>0</v>
      </c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23"/>
      <c r="R87" s="24"/>
      <c r="S87" s="24"/>
      <c r="T87" s="24"/>
      <c r="U87" s="24"/>
      <c r="V87" s="24"/>
      <c r="W87" s="24"/>
      <c r="X87" s="18"/>
      <c r="Y87" s="18"/>
      <c r="Z87" s="18"/>
    </row>
    <row r="88" spans="1:26" ht="15" customHeight="1" x14ac:dyDescent="0.2">
      <c r="A88" s="100"/>
      <c r="B88" s="101"/>
      <c r="C88" s="102"/>
      <c r="D88" s="103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  <c r="Q88" s="24"/>
      <c r="R88" s="24"/>
      <c r="S88" s="24"/>
      <c r="T88" s="24"/>
      <c r="U88" s="24"/>
      <c r="V88" s="24"/>
      <c r="W88" s="24"/>
      <c r="X88" s="100"/>
      <c r="Y88" s="100"/>
      <c r="Z88" s="104"/>
    </row>
    <row r="89" spans="1:26" ht="15" customHeight="1" x14ac:dyDescent="0.2">
      <c r="A89" s="105"/>
      <c r="B89" s="125" t="s">
        <v>79</v>
      </c>
      <c r="C89" s="125"/>
      <c r="D89" s="105"/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5"/>
      <c r="Q89" s="24"/>
      <c r="R89" s="24"/>
      <c r="S89" s="24"/>
      <c r="T89" s="24"/>
      <c r="U89" s="24"/>
      <c r="V89" s="24"/>
      <c r="W89" s="24"/>
      <c r="X89" s="105"/>
      <c r="Y89" s="105"/>
      <c r="Z89" s="106"/>
    </row>
    <row r="90" spans="1:26" ht="19.5" customHeight="1" x14ac:dyDescent="0.2">
      <c r="A90" s="24"/>
      <c r="B90" s="107"/>
      <c r="C90" s="108"/>
      <c r="D90" s="108"/>
      <c r="E90" s="108"/>
      <c r="F90" s="108"/>
      <c r="G90" s="108"/>
      <c r="H90" s="108"/>
      <c r="I90" s="108"/>
      <c r="J90" s="108"/>
      <c r="K90" s="108"/>
      <c r="L90" s="108"/>
      <c r="M90" s="108"/>
      <c r="N90" s="108"/>
      <c r="O90" s="108"/>
      <c r="P90" s="108"/>
      <c r="Q90" s="24"/>
      <c r="R90" s="24"/>
      <c r="S90" s="24"/>
      <c r="T90" s="24"/>
      <c r="U90" s="24"/>
      <c r="V90" s="24"/>
      <c r="W90" s="24"/>
      <c r="X90" s="108"/>
      <c r="Y90" s="108"/>
      <c r="Z90" s="27"/>
    </row>
    <row r="91" spans="1:26" ht="19.5" customHeight="1" x14ac:dyDescent="0.2">
      <c r="A91" s="24"/>
      <c r="B91" s="109" t="s">
        <v>80</v>
      </c>
      <c r="C91" s="126" t="s">
        <v>81</v>
      </c>
      <c r="D91" s="126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108"/>
      <c r="Q91" s="24"/>
      <c r="R91" s="24"/>
      <c r="S91" s="24"/>
      <c r="T91" s="24"/>
      <c r="U91" s="24"/>
      <c r="V91" s="24"/>
      <c r="W91" s="24"/>
      <c r="X91" s="24"/>
      <c r="Y91" s="24"/>
      <c r="Z91" s="27"/>
    </row>
    <row r="92" spans="1:26" ht="19.5" customHeight="1" x14ac:dyDescent="0.2">
      <c r="A92" s="24"/>
      <c r="B92" s="107"/>
      <c r="C92" s="126" t="s">
        <v>82</v>
      </c>
      <c r="D92" s="126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108"/>
      <c r="Q92" s="24"/>
      <c r="R92" s="24"/>
      <c r="S92" s="24"/>
      <c r="T92" s="24"/>
      <c r="U92" s="24"/>
      <c r="V92" s="24"/>
      <c r="W92" s="24"/>
      <c r="X92" s="24"/>
      <c r="Y92" s="24"/>
      <c r="Z92" s="27"/>
    </row>
    <row r="93" spans="1:26" ht="19.5" customHeight="1" x14ac:dyDescent="0.2">
      <c r="A93" s="24"/>
      <c r="B93" s="107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108"/>
      <c r="Q93" s="24"/>
      <c r="R93" s="24"/>
      <c r="S93" s="24"/>
      <c r="T93" s="24"/>
      <c r="U93" s="24"/>
      <c r="V93" s="24"/>
      <c r="W93" s="24"/>
      <c r="X93" s="24"/>
      <c r="Y93" s="24"/>
      <c r="Z93" s="27"/>
    </row>
    <row r="94" spans="1:26" ht="19.5" customHeight="1" x14ac:dyDescent="0.2">
      <c r="A94" s="24"/>
      <c r="B94" s="127" t="s">
        <v>83</v>
      </c>
      <c r="C94" s="127"/>
      <c r="D94" s="24"/>
      <c r="E94" s="24"/>
      <c r="F94" s="24"/>
      <c r="G94" s="110"/>
      <c r="H94" s="110"/>
      <c r="I94" s="110"/>
      <c r="J94" s="110"/>
      <c r="K94" s="24"/>
      <c r="L94" s="128" t="s">
        <v>84</v>
      </c>
      <c r="M94" s="128"/>
      <c r="N94" s="24"/>
      <c r="O94" s="24"/>
      <c r="P94" s="108"/>
      <c r="Q94" s="24"/>
      <c r="R94" s="24"/>
      <c r="S94" s="24"/>
      <c r="T94" s="24"/>
      <c r="U94" s="24"/>
      <c r="V94" s="24"/>
      <c r="W94" s="24"/>
      <c r="X94" s="24"/>
      <c r="Y94" s="24"/>
      <c r="Z94" s="27"/>
    </row>
    <row r="95" spans="1:26" ht="19.5" customHeight="1" x14ac:dyDescent="0.2">
      <c r="A95" s="24"/>
      <c r="B95" s="129"/>
      <c r="C95" s="129"/>
      <c r="D95" s="24"/>
      <c r="E95" s="24"/>
      <c r="F95" s="111"/>
      <c r="G95" s="111"/>
      <c r="H95" s="111"/>
      <c r="I95" s="111"/>
      <c r="J95" s="111"/>
      <c r="K95" s="24"/>
      <c r="L95" s="130"/>
      <c r="M95" s="130"/>
      <c r="N95" s="130"/>
      <c r="O95" s="130"/>
      <c r="P95" s="108"/>
      <c r="Q95" s="24"/>
      <c r="R95" s="24"/>
      <c r="S95" s="24"/>
      <c r="T95" s="24"/>
      <c r="U95" s="24"/>
      <c r="V95" s="24"/>
      <c r="W95" s="24"/>
      <c r="X95" s="24"/>
      <c r="Y95" s="24"/>
      <c r="Z95" s="27"/>
    </row>
    <row r="96" spans="1:26" ht="19.5" customHeight="1" x14ac:dyDescent="0.2">
      <c r="A96" s="24"/>
      <c r="B96" s="107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108"/>
      <c r="Q96" s="24"/>
      <c r="R96" s="24"/>
      <c r="S96" s="24"/>
      <c r="T96" s="24"/>
      <c r="U96" s="24"/>
      <c r="V96" s="24"/>
      <c r="W96" s="24"/>
      <c r="X96" s="24"/>
      <c r="Y96" s="24"/>
      <c r="Z96" s="27"/>
    </row>
    <row r="97" spans="1:26" ht="15" customHeight="1" x14ac:dyDescent="0.2">
      <c r="A97" s="24"/>
      <c r="B97" s="112"/>
      <c r="C97" s="113"/>
      <c r="D97" s="113"/>
      <c r="E97" s="113"/>
      <c r="F97" s="113"/>
      <c r="G97" s="113"/>
      <c r="H97" s="113"/>
      <c r="I97" s="113"/>
      <c r="J97" s="113"/>
      <c r="K97" s="113"/>
      <c r="L97" s="113"/>
      <c r="M97" s="113"/>
      <c r="N97" s="113"/>
      <c r="O97" s="113"/>
      <c r="P97" s="113"/>
      <c r="Q97" s="113"/>
      <c r="R97" s="24"/>
      <c r="S97" s="24"/>
      <c r="T97" s="24"/>
      <c r="U97" s="24"/>
      <c r="V97" s="24"/>
      <c r="W97" s="24"/>
      <c r="X97" s="113"/>
      <c r="Y97" s="113"/>
      <c r="Z97" s="114"/>
    </row>
    <row r="98" spans="1:26" ht="15" customHeight="1" x14ac:dyDescent="0.2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ht="17.100000000000001" customHeight="1" x14ac:dyDescent="0.2">
      <c r="A99" s="24"/>
      <c r="B99" s="131" t="s">
        <v>85</v>
      </c>
      <c r="C99" s="131"/>
      <c r="D99" s="131"/>
      <c r="E99" s="131"/>
      <c r="F99" s="131"/>
      <c r="G99" s="131"/>
      <c r="H99" s="131"/>
      <c r="I99" s="131"/>
      <c r="J99" s="131"/>
      <c r="K99" s="131"/>
      <c r="L99" s="131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ht="22.7" customHeight="1" x14ac:dyDescent="0.2">
      <c r="A100" s="24"/>
      <c r="B100" s="131" t="s">
        <v>86</v>
      </c>
      <c r="C100" s="131"/>
      <c r="D100" s="131"/>
      <c r="E100" s="131"/>
      <c r="F100" s="131"/>
      <c r="G100" s="131"/>
      <c r="H100" s="131"/>
      <c r="I100" s="131"/>
      <c r="J100" s="131"/>
      <c r="K100" s="131"/>
      <c r="L100" s="131"/>
      <c r="M100" s="131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</sheetData>
  <sheetProtection sheet="1" objects="1" scenarios="1" selectLockedCells="1"/>
  <mergeCells count="75">
    <mergeCell ref="B100:M100"/>
    <mergeCell ref="B94:C94"/>
    <mergeCell ref="L94:M94"/>
    <mergeCell ref="B95:C95"/>
    <mergeCell ref="L95:O95"/>
    <mergeCell ref="B99:L99"/>
    <mergeCell ref="B82:P82"/>
    <mergeCell ref="B83:P83"/>
    <mergeCell ref="B89:C89"/>
    <mergeCell ref="C91:D91"/>
    <mergeCell ref="C92:D92"/>
    <mergeCell ref="N63:X63"/>
    <mergeCell ref="N65:X65"/>
    <mergeCell ref="B70:P70"/>
    <mergeCell ref="B71:P71"/>
    <mergeCell ref="B72:P72"/>
    <mergeCell ref="N55:O55"/>
    <mergeCell ref="N56:O56"/>
    <mergeCell ref="N57:X57"/>
    <mergeCell ref="N58:Z58"/>
    <mergeCell ref="M60:O60"/>
    <mergeCell ref="M50:O50"/>
    <mergeCell ref="N51:O51"/>
    <mergeCell ref="N52:O52"/>
    <mergeCell ref="N53:O53"/>
    <mergeCell ref="M54:O54"/>
    <mergeCell ref="B42:Z43"/>
    <mergeCell ref="P44:X44"/>
    <mergeCell ref="P45:X45"/>
    <mergeCell ref="P46:X46"/>
    <mergeCell ref="B48:Z48"/>
    <mergeCell ref="B36:C36"/>
    <mergeCell ref="B37:C37"/>
    <mergeCell ref="B38:C38"/>
    <mergeCell ref="B40:C40"/>
    <mergeCell ref="B41:Z41"/>
    <mergeCell ref="B32:C32"/>
    <mergeCell ref="H32:I32"/>
    <mergeCell ref="T32:U32"/>
    <mergeCell ref="B34:C34"/>
    <mergeCell ref="B35:C35"/>
    <mergeCell ref="J29:L29"/>
    <mergeCell ref="N29:P29"/>
    <mergeCell ref="X29:Z29"/>
    <mergeCell ref="B30:C30"/>
    <mergeCell ref="B31:C31"/>
    <mergeCell ref="H31:I31"/>
    <mergeCell ref="T31:U31"/>
    <mergeCell ref="B26:C26"/>
    <mergeCell ref="B27:C27"/>
    <mergeCell ref="H27:I27"/>
    <mergeCell ref="T27:U27"/>
    <mergeCell ref="B28:C28"/>
    <mergeCell ref="H28:I28"/>
    <mergeCell ref="T28:U28"/>
    <mergeCell ref="B24:D24"/>
    <mergeCell ref="J24:L24"/>
    <mergeCell ref="J25:L25"/>
    <mergeCell ref="N25:P25"/>
    <mergeCell ref="X25:Z25"/>
    <mergeCell ref="B8:D8"/>
    <mergeCell ref="E8:G8"/>
    <mergeCell ref="J8:L8"/>
    <mergeCell ref="M8:P8"/>
    <mergeCell ref="X8:Z8"/>
    <mergeCell ref="C6:Z6"/>
    <mergeCell ref="E7:G7"/>
    <mergeCell ref="I7:L7"/>
    <mergeCell ref="M7:P7"/>
    <mergeCell ref="X7:Z7"/>
    <mergeCell ref="A1:Z1"/>
    <mergeCell ref="A2:Z2"/>
    <mergeCell ref="C3:Z3"/>
    <mergeCell ref="C4:Z4"/>
    <mergeCell ref="C5:Z5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591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ONERI2018.xls</dc:title>
  <dc:creator>Caterina Settesoldi</dc:creator>
  <cp:lastModifiedBy>Caterina Settesoldi</cp:lastModifiedBy>
  <cp:revision>135</cp:revision>
  <dcterms:created xsi:type="dcterms:W3CDTF">2023-12-24T14:32:12Z</dcterms:created>
  <dcterms:modified xsi:type="dcterms:W3CDTF">2025-08-04T12:24:15Z</dcterms:modified>
  <dc:language>it-IT</dc:language>
</cp:coreProperties>
</file>